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001 - km 99,150 propustek " sheetId="2" r:id="rId2"/>
    <sheet name="002 - km 99,150 svršek " sheetId="3" r:id="rId3"/>
    <sheet name="001 - km 99,587 propustek " sheetId="4" r:id="rId4"/>
    <sheet name="002 - km 99,587 svršek " sheetId="5" r:id="rId5"/>
    <sheet name="001 - km 99,712 propustek " sheetId="6" r:id="rId6"/>
    <sheet name="002 - km 99,712 svršek" sheetId="7" r:id="rId7"/>
    <sheet name="001 - km 101,816 most " sheetId="8" r:id="rId8"/>
    <sheet name="002 - km 101,816 svršek " sheetId="9" r:id="rId9"/>
    <sheet name="VRN1 - Oprava propustku v..." sheetId="10" r:id="rId10"/>
    <sheet name="VRN2 - Oprava propustku v..." sheetId="11" r:id="rId11"/>
    <sheet name="VRN3 - Oprava propustku v..." sheetId="12" r:id="rId12"/>
    <sheet name="VRN4 - Oprava mostu v km ..." sheetId="13" r:id="rId13"/>
  </sheets>
  <definedNames>
    <definedName name="_xlnm.Print_Area" localSheetId="0">'Rekapitulace zakázky'!$D$4:$AO$36,'Rekapitulace zakázky'!$C$42:$AQ$71</definedName>
    <definedName name="_xlnm.Print_Titles" localSheetId="0">'Rekapitulace zakázky'!$52:$52</definedName>
    <definedName name="_xlnm._FilterDatabase" localSheetId="1" hidden="1">'001 - km 99,150 propustek '!$C$96:$K$469</definedName>
    <definedName name="_xlnm.Print_Area" localSheetId="1">'001 - km 99,150 propustek '!$C$4:$J$41,'001 - km 99,150 propustek '!$C$47:$J$76,'001 - km 99,150 propustek '!$C$82:$K$469</definedName>
    <definedName name="_xlnm.Print_Titles" localSheetId="1">'001 - km 99,150 propustek '!$96:$96</definedName>
    <definedName name="_xlnm._FilterDatabase" localSheetId="2" hidden="1">'002 - km 99,150 svršek '!$C$87:$K$235</definedName>
    <definedName name="_xlnm.Print_Area" localSheetId="2">'002 - km 99,150 svršek '!$C$4:$J$41,'002 - km 99,150 svršek '!$C$47:$J$67,'002 - km 99,150 svršek '!$C$73:$K$235</definedName>
    <definedName name="_xlnm.Print_Titles" localSheetId="2">'002 - km 99,150 svršek '!$87:$87</definedName>
    <definedName name="_xlnm._FilterDatabase" localSheetId="3" hidden="1">'001 - km 99,587 propustek '!$C$96:$K$538</definedName>
    <definedName name="_xlnm.Print_Area" localSheetId="3">'001 - km 99,587 propustek '!$C$4:$J$41,'001 - km 99,587 propustek '!$C$47:$J$76,'001 - km 99,587 propustek '!$C$82:$K$538</definedName>
    <definedName name="_xlnm.Print_Titles" localSheetId="3">'001 - km 99,587 propustek '!$96:$96</definedName>
    <definedName name="_xlnm._FilterDatabase" localSheetId="4" hidden="1">'002 - km 99,587 svršek '!$C$87:$K$213</definedName>
    <definedName name="_xlnm.Print_Area" localSheetId="4">'002 - km 99,587 svršek '!$C$4:$J$41,'002 - km 99,587 svršek '!$C$47:$J$67,'002 - km 99,587 svršek '!$C$73:$K$213</definedName>
    <definedName name="_xlnm.Print_Titles" localSheetId="4">'002 - km 99,587 svršek '!$87:$87</definedName>
    <definedName name="_xlnm._FilterDatabase" localSheetId="5" hidden="1">'001 - km 99,712 propustek '!$C$94:$K$458</definedName>
    <definedName name="_xlnm.Print_Area" localSheetId="5">'001 - km 99,712 propustek '!$C$4:$J$41,'001 - km 99,712 propustek '!$C$47:$J$74,'001 - km 99,712 propustek '!$C$80:$K$458</definedName>
    <definedName name="_xlnm.Print_Titles" localSheetId="5">'001 - km 99,712 propustek '!$94:$94</definedName>
    <definedName name="_xlnm._FilterDatabase" localSheetId="6" hidden="1">'002 - km 99,712 svršek'!$C$87:$K$229</definedName>
    <definedName name="_xlnm.Print_Area" localSheetId="6">'002 - km 99,712 svršek'!$C$4:$J$41,'002 - km 99,712 svršek'!$C$47:$J$67,'002 - km 99,712 svršek'!$C$73:$K$229</definedName>
    <definedName name="_xlnm.Print_Titles" localSheetId="6">'002 - km 99,712 svršek'!$87:$87</definedName>
    <definedName name="_xlnm._FilterDatabase" localSheetId="7" hidden="1">'001 - km 101,816 most '!$C$99:$K$703</definedName>
    <definedName name="_xlnm.Print_Area" localSheetId="7">'001 - km 101,816 most '!$C$4:$J$41,'001 - km 101,816 most '!$C$47:$J$79,'001 - km 101,816 most '!$C$85:$K$703</definedName>
    <definedName name="_xlnm.Print_Titles" localSheetId="7">'001 - km 101,816 most '!$99:$99</definedName>
    <definedName name="_xlnm._FilterDatabase" localSheetId="8" hidden="1">'002 - km 101,816 svršek '!$C$87:$K$304</definedName>
    <definedName name="_xlnm.Print_Area" localSheetId="8">'002 - km 101,816 svršek '!$C$4:$J$41,'002 - km 101,816 svršek '!$C$47:$J$67,'002 - km 101,816 svršek '!$C$73:$K$304</definedName>
    <definedName name="_xlnm.Print_Titles" localSheetId="8">'002 - km 101,816 svršek '!$87:$87</definedName>
    <definedName name="_xlnm._FilterDatabase" localSheetId="9" hidden="1">'VRN1 - Oprava propustku v...'!$C$82:$K$99</definedName>
    <definedName name="_xlnm.Print_Area" localSheetId="9">'VRN1 - Oprava propustku v...'!$C$4:$J$39,'VRN1 - Oprava propustku v...'!$C$45:$J$64,'VRN1 - Oprava propustku v...'!$C$70:$K$99</definedName>
    <definedName name="_xlnm.Print_Titles" localSheetId="9">'VRN1 - Oprava propustku v...'!$82:$82</definedName>
    <definedName name="_xlnm._FilterDatabase" localSheetId="10" hidden="1">'VRN2 - Oprava propustku v...'!$C$82:$K$99</definedName>
    <definedName name="_xlnm.Print_Area" localSheetId="10">'VRN2 - Oprava propustku v...'!$C$4:$J$39,'VRN2 - Oprava propustku v...'!$C$45:$J$64,'VRN2 - Oprava propustku v...'!$C$70:$K$99</definedName>
    <definedName name="_xlnm.Print_Titles" localSheetId="10">'VRN2 - Oprava propustku v...'!$82:$82</definedName>
    <definedName name="_xlnm._FilterDatabase" localSheetId="11" hidden="1">'VRN3 - Oprava propustku v...'!$C$82:$K$99</definedName>
    <definedName name="_xlnm.Print_Area" localSheetId="11">'VRN3 - Oprava propustku v...'!$C$4:$J$39,'VRN3 - Oprava propustku v...'!$C$45:$J$64,'VRN3 - Oprava propustku v...'!$C$70:$K$99</definedName>
    <definedName name="_xlnm.Print_Titles" localSheetId="11">'VRN3 - Oprava propustku v...'!$82:$82</definedName>
    <definedName name="_xlnm._FilterDatabase" localSheetId="12" hidden="1">'VRN4 - Oprava mostu v km ...'!$C$81:$K$91</definedName>
    <definedName name="_xlnm.Print_Area" localSheetId="12">'VRN4 - Oprava mostu v km ...'!$C$4:$J$39,'VRN4 - Oprava mostu v km ...'!$C$45:$J$63,'VRN4 - Oprava mostu v km ...'!$C$69:$K$91</definedName>
    <definedName name="_xlnm.Print_Titles" localSheetId="12">'VRN4 - Oprava mostu v km ...'!$81:$81</definedName>
  </definedNames>
  <calcPr/>
</workbook>
</file>

<file path=xl/calcChain.xml><?xml version="1.0" encoding="utf-8"?>
<calcChain xmlns="http://schemas.openxmlformats.org/spreadsheetml/2006/main">
  <c i="13" r="J37"/>
  <c r="J36"/>
  <c i="1" r="AY70"/>
  <c i="13" r="J35"/>
  <c i="1" r="AX70"/>
  <c i="13" r="BI89"/>
  <c r="BH89"/>
  <c r="BG89"/>
  <c r="BF89"/>
  <c r="T89"/>
  <c r="T88"/>
  <c r="R89"/>
  <c r="R88"/>
  <c r="P89"/>
  <c r="P88"/>
  <c r="BK89"/>
  <c r="BK88"/>
  <c r="J88"/>
  <c r="J89"/>
  <c r="BE89"/>
  <c r="J62"/>
  <c r="BI85"/>
  <c r="F37"/>
  <c i="1" r="BD70"/>
  <c i="13" r="BH85"/>
  <c r="F36"/>
  <c i="1" r="BC70"/>
  <c i="13" r="BG85"/>
  <c r="F35"/>
  <c i="1" r="BB70"/>
  <c i="13" r="BF85"/>
  <c r="J34"/>
  <c i="1" r="AW70"/>
  <c i="13" r="F34"/>
  <c i="1" r="BA70"/>
  <c i="13" r="T85"/>
  <c r="T84"/>
  <c r="T83"/>
  <c r="T82"/>
  <c r="R85"/>
  <c r="R84"/>
  <c r="R83"/>
  <c r="R82"/>
  <c r="P85"/>
  <c r="P84"/>
  <c r="P83"/>
  <c r="P82"/>
  <c i="1" r="AU70"/>
  <c i="13" r="BK85"/>
  <c r="BK84"/>
  <c r="J84"/>
  <c r="BK83"/>
  <c r="J83"/>
  <c r="BK82"/>
  <c r="J82"/>
  <c r="J59"/>
  <c r="J30"/>
  <c i="1" r="AG70"/>
  <c i="13" r="J85"/>
  <c r="BE85"/>
  <c r="J33"/>
  <c i="1" r="AV70"/>
  <c i="13" r="F33"/>
  <c i="1" r="AZ70"/>
  <c i="13" r="J61"/>
  <c r="J60"/>
  <c r="F76"/>
  <c r="E74"/>
  <c r="F52"/>
  <c r="E50"/>
  <c r="J39"/>
  <c r="J24"/>
  <c r="E24"/>
  <c r="J79"/>
  <c r="J55"/>
  <c r="J23"/>
  <c r="J21"/>
  <c r="E21"/>
  <c r="J78"/>
  <c r="J54"/>
  <c r="J20"/>
  <c r="J18"/>
  <c r="E18"/>
  <c r="F79"/>
  <c r="F55"/>
  <c r="J17"/>
  <c r="J15"/>
  <c r="E15"/>
  <c r="F78"/>
  <c r="F54"/>
  <c r="J14"/>
  <c r="J12"/>
  <c r="J76"/>
  <c r="J52"/>
  <c r="E7"/>
  <c r="E72"/>
  <c r="E48"/>
  <c i="12" r="J37"/>
  <c r="J36"/>
  <c i="1" r="AY69"/>
  <c i="12" r="J35"/>
  <c i="1" r="AX69"/>
  <c i="12" r="BI97"/>
  <c r="BH97"/>
  <c r="BG97"/>
  <c r="BF97"/>
  <c r="T97"/>
  <c r="T96"/>
  <c r="R97"/>
  <c r="R96"/>
  <c r="P97"/>
  <c r="P96"/>
  <c r="BK97"/>
  <c r="BK96"/>
  <c r="J96"/>
  <c r="J97"/>
  <c r="BE97"/>
  <c r="J63"/>
  <c r="BI93"/>
  <c r="BH93"/>
  <c r="BG93"/>
  <c r="BF93"/>
  <c r="T93"/>
  <c r="T92"/>
  <c r="R93"/>
  <c r="R92"/>
  <c r="P93"/>
  <c r="P92"/>
  <c r="BK93"/>
  <c r="BK92"/>
  <c r="J92"/>
  <c r="J93"/>
  <c r="BE93"/>
  <c r="J62"/>
  <c r="BI89"/>
  <c r="BH89"/>
  <c r="BG89"/>
  <c r="BF89"/>
  <c r="T89"/>
  <c r="R89"/>
  <c r="P89"/>
  <c r="BK89"/>
  <c r="J89"/>
  <c r="BE89"/>
  <c r="BI86"/>
  <c r="F37"/>
  <c i="1" r="BD69"/>
  <c i="12" r="BH86"/>
  <c r="F36"/>
  <c i="1" r="BC69"/>
  <c i="12" r="BG86"/>
  <c r="F35"/>
  <c i="1" r="BB69"/>
  <c i="12" r="BF86"/>
  <c r="J34"/>
  <c i="1" r="AW69"/>
  <c i="12" r="F34"/>
  <c i="1" r="BA69"/>
  <c i="12" r="T86"/>
  <c r="T85"/>
  <c r="T84"/>
  <c r="T83"/>
  <c r="R86"/>
  <c r="R85"/>
  <c r="R84"/>
  <c r="R83"/>
  <c r="P86"/>
  <c r="P85"/>
  <c r="P84"/>
  <c r="P83"/>
  <c i="1" r="AU69"/>
  <c i="12" r="BK86"/>
  <c r="BK85"/>
  <c r="J85"/>
  <c r="BK84"/>
  <c r="J84"/>
  <c r="BK83"/>
  <c r="J83"/>
  <c r="J59"/>
  <c r="J30"/>
  <c i="1" r="AG69"/>
  <c i="12" r="J86"/>
  <c r="BE86"/>
  <c r="J33"/>
  <c i="1" r="AV69"/>
  <c i="12" r="F33"/>
  <c i="1" r="AZ69"/>
  <c i="12" r="J61"/>
  <c r="J60"/>
  <c r="F77"/>
  <c r="E75"/>
  <c r="F52"/>
  <c r="E50"/>
  <c r="J39"/>
  <c r="J24"/>
  <c r="E24"/>
  <c r="J80"/>
  <c r="J55"/>
  <c r="J23"/>
  <c r="J21"/>
  <c r="E21"/>
  <c r="J79"/>
  <c r="J54"/>
  <c r="J20"/>
  <c r="J18"/>
  <c r="E18"/>
  <c r="F80"/>
  <c r="F55"/>
  <c r="J17"/>
  <c r="J15"/>
  <c r="E15"/>
  <c r="F79"/>
  <c r="F54"/>
  <c r="J14"/>
  <c r="J12"/>
  <c r="J77"/>
  <c r="J52"/>
  <c r="E7"/>
  <c r="E73"/>
  <c r="E48"/>
  <c i="11" r="J37"/>
  <c r="J36"/>
  <c i="1" r="AY68"/>
  <c i="11" r="J35"/>
  <c i="1" r="AX68"/>
  <c i="11" r="BI97"/>
  <c r="BH97"/>
  <c r="BG97"/>
  <c r="BF97"/>
  <c r="T97"/>
  <c r="T96"/>
  <c r="R97"/>
  <c r="R96"/>
  <c r="P97"/>
  <c r="P96"/>
  <c r="BK97"/>
  <c r="BK96"/>
  <c r="J96"/>
  <c r="J97"/>
  <c r="BE97"/>
  <c r="J63"/>
  <c r="BI93"/>
  <c r="BH93"/>
  <c r="BG93"/>
  <c r="BF93"/>
  <c r="T93"/>
  <c r="T92"/>
  <c r="R93"/>
  <c r="R92"/>
  <c r="P93"/>
  <c r="P92"/>
  <c r="BK93"/>
  <c r="BK92"/>
  <c r="J92"/>
  <c r="J93"/>
  <c r="BE93"/>
  <c r="J62"/>
  <c r="BI89"/>
  <c r="BH89"/>
  <c r="BG89"/>
  <c r="BF89"/>
  <c r="T89"/>
  <c r="R89"/>
  <c r="P89"/>
  <c r="BK89"/>
  <c r="J89"/>
  <c r="BE89"/>
  <c r="BI86"/>
  <c r="F37"/>
  <c i="1" r="BD68"/>
  <c i="11" r="BH86"/>
  <c r="F36"/>
  <c i="1" r="BC68"/>
  <c i="11" r="BG86"/>
  <c r="F35"/>
  <c i="1" r="BB68"/>
  <c i="11" r="BF86"/>
  <c r="J34"/>
  <c i="1" r="AW68"/>
  <c i="11" r="F34"/>
  <c i="1" r="BA68"/>
  <c i="11" r="T86"/>
  <c r="T85"/>
  <c r="T84"/>
  <c r="T83"/>
  <c r="R86"/>
  <c r="R85"/>
  <c r="R84"/>
  <c r="R83"/>
  <c r="P86"/>
  <c r="P85"/>
  <c r="P84"/>
  <c r="P83"/>
  <c i="1" r="AU68"/>
  <c i="11" r="BK86"/>
  <c r="BK85"/>
  <c r="J85"/>
  <c r="BK84"/>
  <c r="J84"/>
  <c r="BK83"/>
  <c r="J83"/>
  <c r="J59"/>
  <c r="J30"/>
  <c i="1" r="AG68"/>
  <c i="11" r="J86"/>
  <c r="BE86"/>
  <c r="J33"/>
  <c i="1" r="AV68"/>
  <c i="11" r="F33"/>
  <c i="1" r="AZ68"/>
  <c i="11" r="J61"/>
  <c r="J60"/>
  <c r="F77"/>
  <c r="E75"/>
  <c r="F52"/>
  <c r="E50"/>
  <c r="J39"/>
  <c r="J24"/>
  <c r="E24"/>
  <c r="J80"/>
  <c r="J55"/>
  <c r="J23"/>
  <c r="J21"/>
  <c r="E21"/>
  <c r="J79"/>
  <c r="J54"/>
  <c r="J20"/>
  <c r="J18"/>
  <c r="E18"/>
  <c r="F80"/>
  <c r="F55"/>
  <c r="J17"/>
  <c r="J15"/>
  <c r="E15"/>
  <c r="F79"/>
  <c r="F54"/>
  <c r="J14"/>
  <c r="J12"/>
  <c r="J77"/>
  <c r="J52"/>
  <c r="E7"/>
  <c r="E73"/>
  <c r="E48"/>
  <c i="10" r="J37"/>
  <c r="J36"/>
  <c i="1" r="AY67"/>
  <c i="10" r="J35"/>
  <c i="1" r="AX67"/>
  <c i="10" r="BI97"/>
  <c r="BH97"/>
  <c r="BG97"/>
  <c r="BF97"/>
  <c r="T97"/>
  <c r="T96"/>
  <c r="R97"/>
  <c r="R96"/>
  <c r="P97"/>
  <c r="P96"/>
  <c r="BK97"/>
  <c r="BK96"/>
  <c r="J96"/>
  <c r="J97"/>
  <c r="BE97"/>
  <c r="J63"/>
  <c r="BI93"/>
  <c r="BH93"/>
  <c r="BG93"/>
  <c r="BF93"/>
  <c r="T93"/>
  <c r="T92"/>
  <c r="R93"/>
  <c r="R92"/>
  <c r="P93"/>
  <c r="P92"/>
  <c r="BK93"/>
  <c r="BK92"/>
  <c r="J92"/>
  <c r="J93"/>
  <c r="BE93"/>
  <c r="J62"/>
  <c r="BI89"/>
  <c r="BH89"/>
  <c r="BG89"/>
  <c r="BF89"/>
  <c r="T89"/>
  <c r="R89"/>
  <c r="P89"/>
  <c r="BK89"/>
  <c r="J89"/>
  <c r="BE89"/>
  <c r="BI86"/>
  <c r="F37"/>
  <c i="1" r="BD67"/>
  <c i="10" r="BH86"/>
  <c r="F36"/>
  <c i="1" r="BC67"/>
  <c i="10" r="BG86"/>
  <c r="F35"/>
  <c i="1" r="BB67"/>
  <c i="10" r="BF86"/>
  <c r="J34"/>
  <c i="1" r="AW67"/>
  <c i="10" r="F34"/>
  <c i="1" r="BA67"/>
  <c i="10" r="T86"/>
  <c r="T85"/>
  <c r="T84"/>
  <c r="T83"/>
  <c r="R86"/>
  <c r="R85"/>
  <c r="R84"/>
  <c r="R83"/>
  <c r="P86"/>
  <c r="P85"/>
  <c r="P84"/>
  <c r="P83"/>
  <c i="1" r="AU67"/>
  <c i="10" r="BK86"/>
  <c r="BK85"/>
  <c r="J85"/>
  <c r="BK84"/>
  <c r="J84"/>
  <c r="BK83"/>
  <c r="J83"/>
  <c r="J59"/>
  <c r="J30"/>
  <c i="1" r="AG67"/>
  <c i="10" r="J86"/>
  <c r="BE86"/>
  <c r="J33"/>
  <c i="1" r="AV67"/>
  <c i="10" r="F33"/>
  <c i="1" r="AZ67"/>
  <c i="10" r="J61"/>
  <c r="J60"/>
  <c r="F77"/>
  <c r="E75"/>
  <c r="F52"/>
  <c r="E50"/>
  <c r="J39"/>
  <c r="J24"/>
  <c r="E24"/>
  <c r="J80"/>
  <c r="J55"/>
  <c r="J23"/>
  <c r="J21"/>
  <c r="E21"/>
  <c r="J79"/>
  <c r="J54"/>
  <c r="J20"/>
  <c r="J18"/>
  <c r="E18"/>
  <c r="F80"/>
  <c r="F55"/>
  <c r="J17"/>
  <c r="J15"/>
  <c r="E15"/>
  <c r="F79"/>
  <c r="F54"/>
  <c r="J14"/>
  <c r="J12"/>
  <c r="J77"/>
  <c r="J52"/>
  <c r="E7"/>
  <c r="E73"/>
  <c r="E48"/>
  <c i="9" r="J39"/>
  <c r="J38"/>
  <c i="1" r="AY66"/>
  <c i="9" r="J37"/>
  <c i="1" r="AX66"/>
  <c i="9" r="BI299"/>
  <c r="BH299"/>
  <c r="BG299"/>
  <c r="BF299"/>
  <c r="T299"/>
  <c r="R299"/>
  <c r="P299"/>
  <c r="BK299"/>
  <c r="J299"/>
  <c r="BE299"/>
  <c r="BI291"/>
  <c r="BH291"/>
  <c r="BG291"/>
  <c r="BF291"/>
  <c r="T291"/>
  <c r="R291"/>
  <c r="P291"/>
  <c r="BK291"/>
  <c r="J291"/>
  <c r="BE291"/>
  <c r="BI276"/>
  <c r="BH276"/>
  <c r="BG276"/>
  <c r="BF276"/>
  <c r="T276"/>
  <c r="R276"/>
  <c r="P276"/>
  <c r="BK276"/>
  <c r="J276"/>
  <c r="BE276"/>
  <c r="BI271"/>
  <c r="BH271"/>
  <c r="BG271"/>
  <c r="BF271"/>
  <c r="T271"/>
  <c r="R271"/>
  <c r="P271"/>
  <c r="BK271"/>
  <c r="J271"/>
  <c r="BE271"/>
  <c r="BI266"/>
  <c r="BH266"/>
  <c r="BG266"/>
  <c r="BF266"/>
  <c r="T266"/>
  <c r="T265"/>
  <c r="R266"/>
  <c r="R265"/>
  <c r="P266"/>
  <c r="P265"/>
  <c r="BK266"/>
  <c r="BK265"/>
  <c r="J265"/>
  <c r="J266"/>
  <c r="BE266"/>
  <c r="J66"/>
  <c r="BI261"/>
  <c r="BH261"/>
  <c r="BG261"/>
  <c r="BF261"/>
  <c r="T261"/>
  <c r="R261"/>
  <c r="P261"/>
  <c r="BK261"/>
  <c r="J261"/>
  <c r="BE261"/>
  <c r="BI257"/>
  <c r="BH257"/>
  <c r="BG257"/>
  <c r="BF257"/>
  <c r="T257"/>
  <c r="R257"/>
  <c r="P257"/>
  <c r="BK257"/>
  <c r="J257"/>
  <c r="BE257"/>
  <c r="BI253"/>
  <c r="BH253"/>
  <c r="BG253"/>
  <c r="BF253"/>
  <c r="T253"/>
  <c r="R253"/>
  <c r="P253"/>
  <c r="BK253"/>
  <c r="J253"/>
  <c r="BE253"/>
  <c r="BI249"/>
  <c r="BH249"/>
  <c r="BG249"/>
  <c r="BF249"/>
  <c r="T249"/>
  <c r="R249"/>
  <c r="P249"/>
  <c r="BK249"/>
  <c r="J249"/>
  <c r="BE249"/>
  <c r="BI243"/>
  <c r="BH243"/>
  <c r="BG243"/>
  <c r="BF243"/>
  <c r="T243"/>
  <c r="R243"/>
  <c r="P243"/>
  <c r="BK243"/>
  <c r="J243"/>
  <c r="BE243"/>
  <c r="BI238"/>
  <c r="BH238"/>
  <c r="BG238"/>
  <c r="BF238"/>
  <c r="T238"/>
  <c r="R238"/>
  <c r="P238"/>
  <c r="BK238"/>
  <c r="J238"/>
  <c r="BE238"/>
  <c r="BI234"/>
  <c r="BH234"/>
  <c r="BG234"/>
  <c r="BF234"/>
  <c r="T234"/>
  <c r="R234"/>
  <c r="P234"/>
  <c r="BK234"/>
  <c r="J234"/>
  <c r="BE234"/>
  <c r="BI230"/>
  <c r="BH230"/>
  <c r="BG230"/>
  <c r="BF230"/>
  <c r="T230"/>
  <c r="R230"/>
  <c r="P230"/>
  <c r="BK230"/>
  <c r="J230"/>
  <c r="BE230"/>
  <c r="BI223"/>
  <c r="BH223"/>
  <c r="BG223"/>
  <c r="BF223"/>
  <c r="T223"/>
  <c r="R223"/>
  <c r="P223"/>
  <c r="BK223"/>
  <c r="J223"/>
  <c r="BE223"/>
  <c r="BI219"/>
  <c r="BH219"/>
  <c r="BG219"/>
  <c r="BF219"/>
  <c r="T219"/>
  <c r="R219"/>
  <c r="P219"/>
  <c r="BK219"/>
  <c r="J219"/>
  <c r="BE219"/>
  <c r="BI215"/>
  <c r="BH215"/>
  <c r="BG215"/>
  <c r="BF215"/>
  <c r="T215"/>
  <c r="R215"/>
  <c r="P215"/>
  <c r="BK215"/>
  <c r="J215"/>
  <c r="BE215"/>
  <c r="BI212"/>
  <c r="BH212"/>
  <c r="BG212"/>
  <c r="BF212"/>
  <c r="T212"/>
  <c r="R212"/>
  <c r="P212"/>
  <c r="BK212"/>
  <c r="J212"/>
  <c r="BE212"/>
  <c r="BI201"/>
  <c r="BH201"/>
  <c r="BG201"/>
  <c r="BF201"/>
  <c r="T201"/>
  <c r="R201"/>
  <c r="P201"/>
  <c r="BK201"/>
  <c r="J201"/>
  <c r="BE201"/>
  <c r="BI197"/>
  <c r="BH197"/>
  <c r="BG197"/>
  <c r="BF197"/>
  <c r="T197"/>
  <c r="R197"/>
  <c r="P197"/>
  <c r="BK197"/>
  <c r="J197"/>
  <c r="BE197"/>
  <c r="BI194"/>
  <c r="BH194"/>
  <c r="BG194"/>
  <c r="BF194"/>
  <c r="T194"/>
  <c r="R194"/>
  <c r="P194"/>
  <c r="BK194"/>
  <c r="J194"/>
  <c r="BE194"/>
  <c r="BI189"/>
  <c r="BH189"/>
  <c r="BG189"/>
  <c r="BF189"/>
  <c r="T189"/>
  <c r="R189"/>
  <c r="P189"/>
  <c r="BK189"/>
  <c r="J189"/>
  <c r="BE189"/>
  <c r="BI184"/>
  <c r="BH184"/>
  <c r="BG184"/>
  <c r="BF184"/>
  <c r="T184"/>
  <c r="R184"/>
  <c r="P184"/>
  <c r="BK184"/>
  <c r="J184"/>
  <c r="BE184"/>
  <c r="BI179"/>
  <c r="BH179"/>
  <c r="BG179"/>
  <c r="BF179"/>
  <c r="T179"/>
  <c r="R179"/>
  <c r="P179"/>
  <c r="BK179"/>
  <c r="J179"/>
  <c r="BE179"/>
  <c r="BI172"/>
  <c r="BH172"/>
  <c r="BG172"/>
  <c r="BF172"/>
  <c r="T172"/>
  <c r="R172"/>
  <c r="P172"/>
  <c r="BK172"/>
  <c r="J172"/>
  <c r="BE172"/>
  <c r="BI167"/>
  <c r="BH167"/>
  <c r="BG167"/>
  <c r="BF167"/>
  <c r="T167"/>
  <c r="R167"/>
  <c r="P167"/>
  <c r="BK167"/>
  <c r="J167"/>
  <c r="BE167"/>
  <c r="BI160"/>
  <c r="BH160"/>
  <c r="BG160"/>
  <c r="BF160"/>
  <c r="T160"/>
  <c r="R160"/>
  <c r="P160"/>
  <c r="BK160"/>
  <c r="J160"/>
  <c r="BE160"/>
  <c r="BI155"/>
  <c r="BH155"/>
  <c r="BG155"/>
  <c r="BF155"/>
  <c r="T155"/>
  <c r="R155"/>
  <c r="P155"/>
  <c r="BK155"/>
  <c r="J155"/>
  <c r="BE155"/>
  <c r="BI148"/>
  <c r="BH148"/>
  <c r="BG148"/>
  <c r="BF148"/>
  <c r="T148"/>
  <c r="R148"/>
  <c r="P148"/>
  <c r="BK148"/>
  <c r="J148"/>
  <c r="BE148"/>
  <c r="BI133"/>
  <c r="BH133"/>
  <c r="BG133"/>
  <c r="BF133"/>
  <c r="T133"/>
  <c r="R133"/>
  <c r="P133"/>
  <c r="BK133"/>
  <c r="J133"/>
  <c r="BE133"/>
  <c r="BI123"/>
  <c r="BH123"/>
  <c r="BG123"/>
  <c r="BF123"/>
  <c r="T123"/>
  <c r="R123"/>
  <c r="P123"/>
  <c r="BK123"/>
  <c r="J123"/>
  <c r="BE123"/>
  <c r="BI113"/>
  <c r="BH113"/>
  <c r="BG113"/>
  <c r="BF113"/>
  <c r="T113"/>
  <c r="R113"/>
  <c r="P113"/>
  <c r="BK113"/>
  <c r="J113"/>
  <c r="BE113"/>
  <c r="BI111"/>
  <c r="BH111"/>
  <c r="BG111"/>
  <c r="BF111"/>
  <c r="T111"/>
  <c r="R111"/>
  <c r="P111"/>
  <c r="BK111"/>
  <c r="J111"/>
  <c r="BE111"/>
  <c r="BI102"/>
  <c r="BH102"/>
  <c r="BG102"/>
  <c r="BF102"/>
  <c r="T102"/>
  <c r="R102"/>
  <c r="P102"/>
  <c r="BK102"/>
  <c r="J102"/>
  <c r="BE102"/>
  <c r="BI99"/>
  <c r="BH99"/>
  <c r="BG99"/>
  <c r="BF99"/>
  <c r="T99"/>
  <c r="R99"/>
  <c r="P99"/>
  <c r="BK99"/>
  <c r="J99"/>
  <c r="BE99"/>
  <c r="BI95"/>
  <c r="BH95"/>
  <c r="BG95"/>
  <c r="BF95"/>
  <c r="T95"/>
  <c r="R95"/>
  <c r="P95"/>
  <c r="BK95"/>
  <c r="J95"/>
  <c r="BE95"/>
  <c r="BI91"/>
  <c r="F39"/>
  <c i="1" r="BD66"/>
  <c i="9" r="BH91"/>
  <c r="F38"/>
  <c i="1" r="BC66"/>
  <c i="9" r="BG91"/>
  <c r="F37"/>
  <c i="1" r="BB66"/>
  <c i="9" r="BF91"/>
  <c r="J36"/>
  <c i="1" r="AW66"/>
  <c i="9" r="F36"/>
  <c i="1" r="BA66"/>
  <c i="9" r="T91"/>
  <c r="T90"/>
  <c r="T89"/>
  <c r="T88"/>
  <c r="R91"/>
  <c r="R90"/>
  <c r="R89"/>
  <c r="R88"/>
  <c r="P91"/>
  <c r="P90"/>
  <c r="P89"/>
  <c r="P88"/>
  <c i="1" r="AU66"/>
  <c i="9" r="BK91"/>
  <c r="BK90"/>
  <c r="J90"/>
  <c r="BK89"/>
  <c r="J89"/>
  <c r="BK88"/>
  <c r="J88"/>
  <c r="J63"/>
  <c r="J32"/>
  <c i="1" r="AG66"/>
  <c i="9" r="J91"/>
  <c r="BE91"/>
  <c r="J35"/>
  <c i="1" r="AV66"/>
  <c i="9" r="F35"/>
  <c i="1" r="AZ66"/>
  <c i="9" r="J65"/>
  <c r="J64"/>
  <c r="F82"/>
  <c r="E80"/>
  <c r="F56"/>
  <c r="E54"/>
  <c r="J41"/>
  <c r="J26"/>
  <c r="E26"/>
  <c r="J85"/>
  <c r="J59"/>
  <c r="J25"/>
  <c r="J23"/>
  <c r="E23"/>
  <c r="J84"/>
  <c r="J58"/>
  <c r="J22"/>
  <c r="J20"/>
  <c r="E20"/>
  <c r="F85"/>
  <c r="F59"/>
  <c r="J19"/>
  <c r="J17"/>
  <c r="E17"/>
  <c r="F84"/>
  <c r="F58"/>
  <c r="J16"/>
  <c r="J14"/>
  <c r="J82"/>
  <c r="J56"/>
  <c r="E7"/>
  <c r="E76"/>
  <c r="E50"/>
  <c i="8" r="J39"/>
  <c r="J38"/>
  <c i="1" r="AY65"/>
  <c i="8" r="J37"/>
  <c i="1" r="AX65"/>
  <c i="8" r="BI701"/>
  <c r="BH701"/>
  <c r="BG701"/>
  <c r="BF701"/>
  <c r="T701"/>
  <c r="T700"/>
  <c r="T699"/>
  <c r="R701"/>
  <c r="R700"/>
  <c r="R699"/>
  <c r="P701"/>
  <c r="P700"/>
  <c r="P699"/>
  <c r="BK701"/>
  <c r="BK700"/>
  <c r="J700"/>
  <c r="BK699"/>
  <c r="J699"/>
  <c r="J701"/>
  <c r="BE701"/>
  <c r="J78"/>
  <c r="J77"/>
  <c r="BI697"/>
  <c r="BH697"/>
  <c r="BG697"/>
  <c r="BF697"/>
  <c r="T697"/>
  <c r="R697"/>
  <c r="P697"/>
  <c r="BK697"/>
  <c r="J697"/>
  <c r="BE697"/>
  <c r="BI689"/>
  <c r="BH689"/>
  <c r="BG689"/>
  <c r="BF689"/>
  <c r="T689"/>
  <c r="R689"/>
  <c r="P689"/>
  <c r="BK689"/>
  <c r="J689"/>
  <c r="BE689"/>
  <c r="BI684"/>
  <c r="BH684"/>
  <c r="BG684"/>
  <c r="BF684"/>
  <c r="T684"/>
  <c r="T683"/>
  <c r="R684"/>
  <c r="R683"/>
  <c r="P684"/>
  <c r="P683"/>
  <c r="BK684"/>
  <c r="BK683"/>
  <c r="J683"/>
  <c r="J684"/>
  <c r="BE684"/>
  <c r="J76"/>
  <c r="BI679"/>
  <c r="BH679"/>
  <c r="BG679"/>
  <c r="BF679"/>
  <c r="T679"/>
  <c r="T678"/>
  <c r="R679"/>
  <c r="R678"/>
  <c r="P679"/>
  <c r="P678"/>
  <c r="BK679"/>
  <c r="BK678"/>
  <c r="J678"/>
  <c r="J679"/>
  <c r="BE679"/>
  <c r="J75"/>
  <c r="BI673"/>
  <c r="BH673"/>
  <c r="BG673"/>
  <c r="BF673"/>
  <c r="T673"/>
  <c r="T672"/>
  <c r="T671"/>
  <c r="R673"/>
  <c r="R672"/>
  <c r="R671"/>
  <c r="P673"/>
  <c r="P672"/>
  <c r="P671"/>
  <c r="BK673"/>
  <c r="BK672"/>
  <c r="J672"/>
  <c r="BK671"/>
  <c r="J671"/>
  <c r="J673"/>
  <c r="BE673"/>
  <c r="J74"/>
  <c r="J73"/>
  <c r="BI667"/>
  <c r="BH667"/>
  <c r="BG667"/>
  <c r="BF667"/>
  <c r="T667"/>
  <c r="R667"/>
  <c r="P667"/>
  <c r="BK667"/>
  <c r="J667"/>
  <c r="BE667"/>
  <c r="BI663"/>
  <c r="BH663"/>
  <c r="BG663"/>
  <c r="BF663"/>
  <c r="T663"/>
  <c r="T662"/>
  <c r="R663"/>
  <c r="R662"/>
  <c r="P663"/>
  <c r="P662"/>
  <c r="BK663"/>
  <c r="BK662"/>
  <c r="J662"/>
  <c r="J663"/>
  <c r="BE663"/>
  <c r="J72"/>
  <c r="BI657"/>
  <c r="BH657"/>
  <c r="BG657"/>
  <c r="BF657"/>
  <c r="T657"/>
  <c r="R657"/>
  <c r="P657"/>
  <c r="BK657"/>
  <c r="J657"/>
  <c r="BE657"/>
  <c r="BI655"/>
  <c r="BH655"/>
  <c r="BG655"/>
  <c r="BF655"/>
  <c r="T655"/>
  <c r="R655"/>
  <c r="P655"/>
  <c r="BK655"/>
  <c r="J655"/>
  <c r="BE655"/>
  <c r="BI650"/>
  <c r="BH650"/>
  <c r="BG650"/>
  <c r="BF650"/>
  <c r="T650"/>
  <c r="R650"/>
  <c r="P650"/>
  <c r="BK650"/>
  <c r="J650"/>
  <c r="BE650"/>
  <c r="BI646"/>
  <c r="BH646"/>
  <c r="BG646"/>
  <c r="BF646"/>
  <c r="T646"/>
  <c r="R646"/>
  <c r="P646"/>
  <c r="BK646"/>
  <c r="J646"/>
  <c r="BE646"/>
  <c r="BI641"/>
  <c r="BH641"/>
  <c r="BG641"/>
  <c r="BF641"/>
  <c r="T641"/>
  <c r="R641"/>
  <c r="P641"/>
  <c r="BK641"/>
  <c r="J641"/>
  <c r="BE641"/>
  <c r="BI630"/>
  <c r="BH630"/>
  <c r="BG630"/>
  <c r="BF630"/>
  <c r="T630"/>
  <c r="T629"/>
  <c r="R630"/>
  <c r="R629"/>
  <c r="P630"/>
  <c r="P629"/>
  <c r="BK630"/>
  <c r="BK629"/>
  <c r="J629"/>
  <c r="J630"/>
  <c r="BE630"/>
  <c r="J71"/>
  <c r="BI620"/>
  <c r="BH620"/>
  <c r="BG620"/>
  <c r="BF620"/>
  <c r="T620"/>
  <c r="R620"/>
  <c r="P620"/>
  <c r="BK620"/>
  <c r="J620"/>
  <c r="BE620"/>
  <c r="BI614"/>
  <c r="BH614"/>
  <c r="BG614"/>
  <c r="BF614"/>
  <c r="T614"/>
  <c r="R614"/>
  <c r="P614"/>
  <c r="BK614"/>
  <c r="J614"/>
  <c r="BE614"/>
  <c r="BI609"/>
  <c r="BH609"/>
  <c r="BG609"/>
  <c r="BF609"/>
  <c r="T609"/>
  <c r="R609"/>
  <c r="P609"/>
  <c r="BK609"/>
  <c r="J609"/>
  <c r="BE609"/>
  <c r="BI603"/>
  <c r="BH603"/>
  <c r="BG603"/>
  <c r="BF603"/>
  <c r="T603"/>
  <c r="R603"/>
  <c r="P603"/>
  <c r="BK603"/>
  <c r="J603"/>
  <c r="BE603"/>
  <c r="BI598"/>
  <c r="BH598"/>
  <c r="BG598"/>
  <c r="BF598"/>
  <c r="T598"/>
  <c r="R598"/>
  <c r="P598"/>
  <c r="BK598"/>
  <c r="J598"/>
  <c r="BE598"/>
  <c r="BI592"/>
  <c r="BH592"/>
  <c r="BG592"/>
  <c r="BF592"/>
  <c r="T592"/>
  <c r="R592"/>
  <c r="P592"/>
  <c r="BK592"/>
  <c r="J592"/>
  <c r="BE592"/>
  <c r="BI587"/>
  <c r="BH587"/>
  <c r="BG587"/>
  <c r="BF587"/>
  <c r="T587"/>
  <c r="R587"/>
  <c r="P587"/>
  <c r="BK587"/>
  <c r="J587"/>
  <c r="BE587"/>
  <c r="BI581"/>
  <c r="BH581"/>
  <c r="BG581"/>
  <c r="BF581"/>
  <c r="T581"/>
  <c r="R581"/>
  <c r="P581"/>
  <c r="BK581"/>
  <c r="J581"/>
  <c r="BE581"/>
  <c r="BI576"/>
  <c r="BH576"/>
  <c r="BG576"/>
  <c r="BF576"/>
  <c r="T576"/>
  <c r="R576"/>
  <c r="P576"/>
  <c r="BK576"/>
  <c r="J576"/>
  <c r="BE576"/>
  <c r="BI571"/>
  <c r="BH571"/>
  <c r="BG571"/>
  <c r="BF571"/>
  <c r="T571"/>
  <c r="R571"/>
  <c r="P571"/>
  <c r="BK571"/>
  <c r="J571"/>
  <c r="BE571"/>
  <c r="BI563"/>
  <c r="BH563"/>
  <c r="BG563"/>
  <c r="BF563"/>
  <c r="T563"/>
  <c r="R563"/>
  <c r="P563"/>
  <c r="BK563"/>
  <c r="J563"/>
  <c r="BE563"/>
  <c r="BI557"/>
  <c r="BH557"/>
  <c r="BG557"/>
  <c r="BF557"/>
  <c r="T557"/>
  <c r="R557"/>
  <c r="P557"/>
  <c r="BK557"/>
  <c r="J557"/>
  <c r="BE557"/>
  <c r="BI552"/>
  <c r="BH552"/>
  <c r="BG552"/>
  <c r="BF552"/>
  <c r="T552"/>
  <c r="R552"/>
  <c r="P552"/>
  <c r="BK552"/>
  <c r="J552"/>
  <c r="BE552"/>
  <c r="BI547"/>
  <c r="BH547"/>
  <c r="BG547"/>
  <c r="BF547"/>
  <c r="T547"/>
  <c r="R547"/>
  <c r="P547"/>
  <c r="BK547"/>
  <c r="J547"/>
  <c r="BE547"/>
  <c r="BI540"/>
  <c r="BH540"/>
  <c r="BG540"/>
  <c r="BF540"/>
  <c r="T540"/>
  <c r="R540"/>
  <c r="P540"/>
  <c r="BK540"/>
  <c r="J540"/>
  <c r="BE540"/>
  <c r="BI535"/>
  <c r="BH535"/>
  <c r="BG535"/>
  <c r="BF535"/>
  <c r="T535"/>
  <c r="R535"/>
  <c r="P535"/>
  <c r="BK535"/>
  <c r="J535"/>
  <c r="BE535"/>
  <c r="BI526"/>
  <c r="BH526"/>
  <c r="BG526"/>
  <c r="BF526"/>
  <c r="T526"/>
  <c r="R526"/>
  <c r="P526"/>
  <c r="BK526"/>
  <c r="J526"/>
  <c r="BE526"/>
  <c r="BI517"/>
  <c r="BH517"/>
  <c r="BG517"/>
  <c r="BF517"/>
  <c r="T517"/>
  <c r="R517"/>
  <c r="P517"/>
  <c r="BK517"/>
  <c r="J517"/>
  <c r="BE517"/>
  <c r="BI513"/>
  <c r="BH513"/>
  <c r="BG513"/>
  <c r="BF513"/>
  <c r="T513"/>
  <c r="R513"/>
  <c r="P513"/>
  <c r="BK513"/>
  <c r="J513"/>
  <c r="BE513"/>
  <c r="BI508"/>
  <c r="BH508"/>
  <c r="BG508"/>
  <c r="BF508"/>
  <c r="T508"/>
  <c r="R508"/>
  <c r="P508"/>
  <c r="BK508"/>
  <c r="J508"/>
  <c r="BE508"/>
  <c r="BI503"/>
  <c r="BH503"/>
  <c r="BG503"/>
  <c r="BF503"/>
  <c r="T503"/>
  <c r="R503"/>
  <c r="P503"/>
  <c r="BK503"/>
  <c r="J503"/>
  <c r="BE503"/>
  <c r="BI498"/>
  <c r="BH498"/>
  <c r="BG498"/>
  <c r="BF498"/>
  <c r="T498"/>
  <c r="R498"/>
  <c r="P498"/>
  <c r="BK498"/>
  <c r="J498"/>
  <c r="BE498"/>
  <c r="BI493"/>
  <c r="BH493"/>
  <c r="BG493"/>
  <c r="BF493"/>
  <c r="T493"/>
  <c r="R493"/>
  <c r="P493"/>
  <c r="BK493"/>
  <c r="J493"/>
  <c r="BE493"/>
  <c r="BI488"/>
  <c r="BH488"/>
  <c r="BG488"/>
  <c r="BF488"/>
  <c r="T488"/>
  <c r="R488"/>
  <c r="P488"/>
  <c r="BK488"/>
  <c r="J488"/>
  <c r="BE488"/>
  <c r="BI484"/>
  <c r="BH484"/>
  <c r="BG484"/>
  <c r="BF484"/>
  <c r="T484"/>
  <c r="R484"/>
  <c r="P484"/>
  <c r="BK484"/>
  <c r="J484"/>
  <c r="BE484"/>
  <c r="BI471"/>
  <c r="BH471"/>
  <c r="BG471"/>
  <c r="BF471"/>
  <c r="T471"/>
  <c r="R471"/>
  <c r="P471"/>
  <c r="BK471"/>
  <c r="J471"/>
  <c r="BE471"/>
  <c r="BI461"/>
  <c r="BH461"/>
  <c r="BG461"/>
  <c r="BF461"/>
  <c r="T461"/>
  <c r="R461"/>
  <c r="P461"/>
  <c r="BK461"/>
  <c r="J461"/>
  <c r="BE461"/>
  <c r="BI451"/>
  <c r="BH451"/>
  <c r="BG451"/>
  <c r="BF451"/>
  <c r="T451"/>
  <c r="R451"/>
  <c r="P451"/>
  <c r="BK451"/>
  <c r="J451"/>
  <c r="BE451"/>
  <c r="BI442"/>
  <c r="BH442"/>
  <c r="BG442"/>
  <c r="BF442"/>
  <c r="T442"/>
  <c r="R442"/>
  <c r="P442"/>
  <c r="BK442"/>
  <c r="J442"/>
  <c r="BE442"/>
  <c r="BI438"/>
  <c r="BH438"/>
  <c r="BG438"/>
  <c r="BF438"/>
  <c r="T438"/>
  <c r="R438"/>
  <c r="P438"/>
  <c r="BK438"/>
  <c r="J438"/>
  <c r="BE438"/>
  <c r="BI434"/>
  <c r="BH434"/>
  <c r="BG434"/>
  <c r="BF434"/>
  <c r="T434"/>
  <c r="R434"/>
  <c r="P434"/>
  <c r="BK434"/>
  <c r="J434"/>
  <c r="BE434"/>
  <c r="BI427"/>
  <c r="BH427"/>
  <c r="BG427"/>
  <c r="BF427"/>
  <c r="T427"/>
  <c r="R427"/>
  <c r="P427"/>
  <c r="BK427"/>
  <c r="J427"/>
  <c r="BE427"/>
  <c r="BI423"/>
  <c r="BH423"/>
  <c r="BG423"/>
  <c r="BF423"/>
  <c r="T423"/>
  <c r="R423"/>
  <c r="P423"/>
  <c r="BK423"/>
  <c r="J423"/>
  <c r="BE423"/>
  <c r="BI416"/>
  <c r="BH416"/>
  <c r="BG416"/>
  <c r="BF416"/>
  <c r="T416"/>
  <c r="R416"/>
  <c r="P416"/>
  <c r="BK416"/>
  <c r="J416"/>
  <c r="BE416"/>
  <c r="BI406"/>
  <c r="BH406"/>
  <c r="BG406"/>
  <c r="BF406"/>
  <c r="T406"/>
  <c r="T405"/>
  <c r="R406"/>
  <c r="R405"/>
  <c r="P406"/>
  <c r="P405"/>
  <c r="BK406"/>
  <c r="BK405"/>
  <c r="J405"/>
  <c r="J406"/>
  <c r="BE406"/>
  <c r="J70"/>
  <c r="BI397"/>
  <c r="BH397"/>
  <c r="BG397"/>
  <c r="BF397"/>
  <c r="T397"/>
  <c r="R397"/>
  <c r="P397"/>
  <c r="BK397"/>
  <c r="J397"/>
  <c r="BE397"/>
  <c r="BI388"/>
  <c r="BH388"/>
  <c r="BG388"/>
  <c r="BF388"/>
  <c r="T388"/>
  <c r="R388"/>
  <c r="P388"/>
  <c r="BK388"/>
  <c r="J388"/>
  <c r="BE388"/>
  <c r="BI377"/>
  <c r="BH377"/>
  <c r="BG377"/>
  <c r="BF377"/>
  <c r="T377"/>
  <c r="R377"/>
  <c r="P377"/>
  <c r="BK377"/>
  <c r="J377"/>
  <c r="BE377"/>
  <c r="BI317"/>
  <c r="BH317"/>
  <c r="BG317"/>
  <c r="BF317"/>
  <c r="T317"/>
  <c r="R317"/>
  <c r="P317"/>
  <c r="BK317"/>
  <c r="J317"/>
  <c r="BE317"/>
  <c r="BI313"/>
  <c r="BH313"/>
  <c r="BG313"/>
  <c r="BF313"/>
  <c r="T313"/>
  <c r="T312"/>
  <c r="R313"/>
  <c r="R312"/>
  <c r="P313"/>
  <c r="P312"/>
  <c r="BK313"/>
  <c r="BK312"/>
  <c r="J312"/>
  <c r="J313"/>
  <c r="BE313"/>
  <c r="J69"/>
  <c r="BI308"/>
  <c r="BH308"/>
  <c r="BG308"/>
  <c r="BF308"/>
  <c r="T308"/>
  <c r="R308"/>
  <c r="P308"/>
  <c r="BK308"/>
  <c r="J308"/>
  <c r="BE308"/>
  <c r="BI302"/>
  <c r="BH302"/>
  <c r="BG302"/>
  <c r="BF302"/>
  <c r="T302"/>
  <c r="R302"/>
  <c r="P302"/>
  <c r="BK302"/>
  <c r="J302"/>
  <c r="BE302"/>
  <c r="BI296"/>
  <c r="BH296"/>
  <c r="BG296"/>
  <c r="BF296"/>
  <c r="T296"/>
  <c r="R296"/>
  <c r="P296"/>
  <c r="BK296"/>
  <c r="J296"/>
  <c r="BE296"/>
  <c r="BI291"/>
  <c r="BH291"/>
  <c r="BG291"/>
  <c r="BF291"/>
  <c r="T291"/>
  <c r="R291"/>
  <c r="P291"/>
  <c r="BK291"/>
  <c r="J291"/>
  <c r="BE291"/>
  <c r="BI286"/>
  <c r="BH286"/>
  <c r="BG286"/>
  <c r="BF286"/>
  <c r="T286"/>
  <c r="R286"/>
  <c r="P286"/>
  <c r="BK286"/>
  <c r="J286"/>
  <c r="BE286"/>
  <c r="BI281"/>
  <c r="BH281"/>
  <c r="BG281"/>
  <c r="BF281"/>
  <c r="T281"/>
  <c r="R281"/>
  <c r="P281"/>
  <c r="BK281"/>
  <c r="J281"/>
  <c r="BE281"/>
  <c r="BI276"/>
  <c r="BH276"/>
  <c r="BG276"/>
  <c r="BF276"/>
  <c r="T276"/>
  <c r="R276"/>
  <c r="P276"/>
  <c r="BK276"/>
  <c r="J276"/>
  <c r="BE276"/>
  <c r="BI272"/>
  <c r="BH272"/>
  <c r="BG272"/>
  <c r="BF272"/>
  <c r="T272"/>
  <c r="R272"/>
  <c r="P272"/>
  <c r="BK272"/>
  <c r="J272"/>
  <c r="BE272"/>
  <c r="BI267"/>
  <c r="BH267"/>
  <c r="BG267"/>
  <c r="BF267"/>
  <c r="T267"/>
  <c r="T266"/>
  <c r="R267"/>
  <c r="R266"/>
  <c r="P267"/>
  <c r="P266"/>
  <c r="BK267"/>
  <c r="BK266"/>
  <c r="J266"/>
  <c r="J267"/>
  <c r="BE267"/>
  <c r="J68"/>
  <c r="BI261"/>
  <c r="BH261"/>
  <c r="BG261"/>
  <c r="BF261"/>
  <c r="T261"/>
  <c r="R261"/>
  <c r="P261"/>
  <c r="BK261"/>
  <c r="J261"/>
  <c r="BE261"/>
  <c r="BI256"/>
  <c r="BH256"/>
  <c r="BG256"/>
  <c r="BF256"/>
  <c r="T256"/>
  <c r="R256"/>
  <c r="P256"/>
  <c r="BK256"/>
  <c r="J256"/>
  <c r="BE256"/>
  <c r="BI252"/>
  <c r="BH252"/>
  <c r="BG252"/>
  <c r="BF252"/>
  <c r="T252"/>
  <c r="R252"/>
  <c r="P252"/>
  <c r="BK252"/>
  <c r="J252"/>
  <c r="BE252"/>
  <c r="BI248"/>
  <c r="BH248"/>
  <c r="BG248"/>
  <c r="BF248"/>
  <c r="T248"/>
  <c r="R248"/>
  <c r="P248"/>
  <c r="BK248"/>
  <c r="J248"/>
  <c r="BE248"/>
  <c r="BI243"/>
  <c r="BH243"/>
  <c r="BG243"/>
  <c r="BF243"/>
  <c r="T243"/>
  <c r="R243"/>
  <c r="P243"/>
  <c r="BK243"/>
  <c r="J243"/>
  <c r="BE243"/>
  <c r="BI239"/>
  <c r="BH239"/>
  <c r="BG239"/>
  <c r="BF239"/>
  <c r="T239"/>
  <c r="R239"/>
  <c r="P239"/>
  <c r="BK239"/>
  <c r="J239"/>
  <c r="BE239"/>
  <c r="BI233"/>
  <c r="BH233"/>
  <c r="BG233"/>
  <c r="BF233"/>
  <c r="T233"/>
  <c r="R233"/>
  <c r="P233"/>
  <c r="BK233"/>
  <c r="J233"/>
  <c r="BE233"/>
  <c r="BI223"/>
  <c r="BH223"/>
  <c r="BG223"/>
  <c r="BF223"/>
  <c r="T223"/>
  <c r="R223"/>
  <c r="P223"/>
  <c r="BK223"/>
  <c r="J223"/>
  <c r="BE223"/>
  <c r="BI212"/>
  <c r="BH212"/>
  <c r="BG212"/>
  <c r="BF212"/>
  <c r="T212"/>
  <c r="R212"/>
  <c r="P212"/>
  <c r="BK212"/>
  <c r="J212"/>
  <c r="BE212"/>
  <c r="BI202"/>
  <c r="BH202"/>
  <c r="BG202"/>
  <c r="BF202"/>
  <c r="T202"/>
  <c r="R202"/>
  <c r="P202"/>
  <c r="BK202"/>
  <c r="J202"/>
  <c r="BE202"/>
  <c r="BI194"/>
  <c r="BH194"/>
  <c r="BG194"/>
  <c r="BF194"/>
  <c r="T194"/>
  <c r="R194"/>
  <c r="P194"/>
  <c r="BK194"/>
  <c r="J194"/>
  <c r="BE194"/>
  <c r="BI186"/>
  <c r="BH186"/>
  <c r="BG186"/>
  <c r="BF186"/>
  <c r="T186"/>
  <c r="R186"/>
  <c r="P186"/>
  <c r="BK186"/>
  <c r="J186"/>
  <c r="BE186"/>
  <c r="BI176"/>
  <c r="BH176"/>
  <c r="BG176"/>
  <c r="BF176"/>
  <c r="T176"/>
  <c r="R176"/>
  <c r="P176"/>
  <c r="BK176"/>
  <c r="J176"/>
  <c r="BE176"/>
  <c r="BI167"/>
  <c r="BH167"/>
  <c r="BG167"/>
  <c r="BF167"/>
  <c r="T167"/>
  <c r="R167"/>
  <c r="P167"/>
  <c r="BK167"/>
  <c r="J167"/>
  <c r="BE167"/>
  <c r="BI159"/>
  <c r="BH159"/>
  <c r="BG159"/>
  <c r="BF159"/>
  <c r="T159"/>
  <c r="R159"/>
  <c r="P159"/>
  <c r="BK159"/>
  <c r="J159"/>
  <c r="BE159"/>
  <c r="BI150"/>
  <c r="BH150"/>
  <c r="BG150"/>
  <c r="BF150"/>
  <c r="T150"/>
  <c r="T149"/>
  <c r="R150"/>
  <c r="R149"/>
  <c r="P150"/>
  <c r="P149"/>
  <c r="BK150"/>
  <c r="BK149"/>
  <c r="J149"/>
  <c r="J150"/>
  <c r="BE150"/>
  <c r="J67"/>
  <c r="BI145"/>
  <c r="BH145"/>
  <c r="BG145"/>
  <c r="BF145"/>
  <c r="T145"/>
  <c r="R145"/>
  <c r="P145"/>
  <c r="BK145"/>
  <c r="J145"/>
  <c r="BE145"/>
  <c r="BI140"/>
  <c r="BH140"/>
  <c r="BG140"/>
  <c r="BF140"/>
  <c r="T140"/>
  <c r="R140"/>
  <c r="P140"/>
  <c r="BK140"/>
  <c r="J140"/>
  <c r="BE140"/>
  <c r="BI127"/>
  <c r="BH127"/>
  <c r="BG127"/>
  <c r="BF127"/>
  <c r="T127"/>
  <c r="R127"/>
  <c r="P127"/>
  <c r="BK127"/>
  <c r="J127"/>
  <c r="BE127"/>
  <c r="BI122"/>
  <c r="BH122"/>
  <c r="BG122"/>
  <c r="BF122"/>
  <c r="T122"/>
  <c r="T121"/>
  <c r="R122"/>
  <c r="R121"/>
  <c r="P122"/>
  <c r="P121"/>
  <c r="BK122"/>
  <c r="BK121"/>
  <c r="J121"/>
  <c r="J122"/>
  <c r="BE122"/>
  <c r="J66"/>
  <c r="BI116"/>
  <c r="BH116"/>
  <c r="BG116"/>
  <c r="BF116"/>
  <c r="T116"/>
  <c r="R116"/>
  <c r="P116"/>
  <c r="BK116"/>
  <c r="J116"/>
  <c r="BE116"/>
  <c r="BI112"/>
  <c r="BH112"/>
  <c r="BG112"/>
  <c r="BF112"/>
  <c r="T112"/>
  <c r="R112"/>
  <c r="P112"/>
  <c r="BK112"/>
  <c r="J112"/>
  <c r="BE112"/>
  <c r="BI103"/>
  <c r="F39"/>
  <c i="1" r="BD65"/>
  <c i="8" r="BH103"/>
  <c r="F38"/>
  <c i="1" r="BC65"/>
  <c i="8" r="BG103"/>
  <c r="F37"/>
  <c i="1" r="BB65"/>
  <c i="8" r="BF103"/>
  <c r="J36"/>
  <c i="1" r="AW65"/>
  <c i="8" r="F36"/>
  <c i="1" r="BA65"/>
  <c i="8" r="T103"/>
  <c r="T102"/>
  <c r="T101"/>
  <c r="T100"/>
  <c r="R103"/>
  <c r="R102"/>
  <c r="R101"/>
  <c r="R100"/>
  <c r="P103"/>
  <c r="P102"/>
  <c r="P101"/>
  <c r="P100"/>
  <c i="1" r="AU65"/>
  <c i="8" r="BK103"/>
  <c r="BK102"/>
  <c r="J102"/>
  <c r="BK101"/>
  <c r="J101"/>
  <c r="BK100"/>
  <c r="J100"/>
  <c r="J63"/>
  <c r="J32"/>
  <c i="1" r="AG65"/>
  <c i="8" r="J103"/>
  <c r="BE103"/>
  <c r="J35"/>
  <c i="1" r="AV65"/>
  <c i="8" r="F35"/>
  <c i="1" r="AZ65"/>
  <c i="8" r="J65"/>
  <c r="J64"/>
  <c r="F94"/>
  <c r="E92"/>
  <c r="F56"/>
  <c r="E54"/>
  <c r="J41"/>
  <c r="J26"/>
  <c r="E26"/>
  <c r="J97"/>
  <c r="J59"/>
  <c r="J25"/>
  <c r="J23"/>
  <c r="E23"/>
  <c r="J96"/>
  <c r="J58"/>
  <c r="J22"/>
  <c r="J20"/>
  <c r="E20"/>
  <c r="F97"/>
  <c r="F59"/>
  <c r="J19"/>
  <c r="J17"/>
  <c r="E17"/>
  <c r="F96"/>
  <c r="F58"/>
  <c r="J16"/>
  <c r="J14"/>
  <c r="J94"/>
  <c r="J56"/>
  <c r="E7"/>
  <c r="E88"/>
  <c r="E50"/>
  <c i="7" r="J39"/>
  <c r="J38"/>
  <c i="1" r="AY63"/>
  <c i="7" r="J37"/>
  <c i="1" r="AX63"/>
  <c i="7" r="BI222"/>
  <c r="BH222"/>
  <c r="BG222"/>
  <c r="BF222"/>
  <c r="T222"/>
  <c r="R222"/>
  <c r="P222"/>
  <c r="BK222"/>
  <c r="J222"/>
  <c r="BE222"/>
  <c r="BI217"/>
  <c r="BH217"/>
  <c r="BG217"/>
  <c r="BF217"/>
  <c r="T217"/>
  <c r="R217"/>
  <c r="P217"/>
  <c r="BK217"/>
  <c r="J217"/>
  <c r="BE217"/>
  <c r="BI212"/>
  <c r="BH212"/>
  <c r="BG212"/>
  <c r="BF212"/>
  <c r="T212"/>
  <c r="R212"/>
  <c r="P212"/>
  <c r="BK212"/>
  <c r="J212"/>
  <c r="BE212"/>
  <c r="BI201"/>
  <c r="BH201"/>
  <c r="BG201"/>
  <c r="BF201"/>
  <c r="T201"/>
  <c r="T200"/>
  <c r="R201"/>
  <c r="R200"/>
  <c r="P201"/>
  <c r="P200"/>
  <c r="BK201"/>
  <c r="BK200"/>
  <c r="J200"/>
  <c r="J201"/>
  <c r="BE201"/>
  <c r="J66"/>
  <c r="BI193"/>
  <c r="BH193"/>
  <c r="BG193"/>
  <c r="BF193"/>
  <c r="T193"/>
  <c r="R193"/>
  <c r="P193"/>
  <c r="BK193"/>
  <c r="J193"/>
  <c r="BE193"/>
  <c r="BI187"/>
  <c r="BH187"/>
  <c r="BG187"/>
  <c r="BF187"/>
  <c r="T187"/>
  <c r="R187"/>
  <c r="P187"/>
  <c r="BK187"/>
  <c r="J187"/>
  <c r="BE187"/>
  <c r="BI181"/>
  <c r="BH181"/>
  <c r="BG181"/>
  <c r="BF181"/>
  <c r="T181"/>
  <c r="R181"/>
  <c r="P181"/>
  <c r="BK181"/>
  <c r="J181"/>
  <c r="BE181"/>
  <c r="BI176"/>
  <c r="BH176"/>
  <c r="BG176"/>
  <c r="BF176"/>
  <c r="T176"/>
  <c r="R176"/>
  <c r="P176"/>
  <c r="BK176"/>
  <c r="J176"/>
  <c r="BE176"/>
  <c r="BI171"/>
  <c r="BH171"/>
  <c r="BG171"/>
  <c r="BF171"/>
  <c r="T171"/>
  <c r="R171"/>
  <c r="P171"/>
  <c r="BK171"/>
  <c r="J171"/>
  <c r="BE171"/>
  <c r="BI166"/>
  <c r="BH166"/>
  <c r="BG166"/>
  <c r="BF166"/>
  <c r="T166"/>
  <c r="R166"/>
  <c r="P166"/>
  <c r="BK166"/>
  <c r="J166"/>
  <c r="BE166"/>
  <c r="BI157"/>
  <c r="BH157"/>
  <c r="BG157"/>
  <c r="BF157"/>
  <c r="T157"/>
  <c r="R157"/>
  <c r="P157"/>
  <c r="BK157"/>
  <c r="J157"/>
  <c r="BE157"/>
  <c r="BI148"/>
  <c r="BH148"/>
  <c r="BG148"/>
  <c r="BF148"/>
  <c r="T148"/>
  <c r="R148"/>
  <c r="P148"/>
  <c r="BK148"/>
  <c r="J148"/>
  <c r="BE148"/>
  <c r="BI140"/>
  <c r="BH140"/>
  <c r="BG140"/>
  <c r="BF140"/>
  <c r="T140"/>
  <c r="R140"/>
  <c r="P140"/>
  <c r="BK140"/>
  <c r="J140"/>
  <c r="BE140"/>
  <c r="BI136"/>
  <c r="BH136"/>
  <c r="BG136"/>
  <c r="BF136"/>
  <c r="T136"/>
  <c r="R136"/>
  <c r="P136"/>
  <c r="BK136"/>
  <c r="J136"/>
  <c r="BE136"/>
  <c r="BI130"/>
  <c r="BH130"/>
  <c r="BG130"/>
  <c r="BF130"/>
  <c r="T130"/>
  <c r="R130"/>
  <c r="P130"/>
  <c r="BK130"/>
  <c r="J130"/>
  <c r="BE130"/>
  <c r="BI124"/>
  <c r="BH124"/>
  <c r="BG124"/>
  <c r="BF124"/>
  <c r="T124"/>
  <c r="R124"/>
  <c r="P124"/>
  <c r="BK124"/>
  <c r="J124"/>
  <c r="BE124"/>
  <c r="BI120"/>
  <c r="BH120"/>
  <c r="BG120"/>
  <c r="BF120"/>
  <c r="T120"/>
  <c r="R120"/>
  <c r="P120"/>
  <c r="BK120"/>
  <c r="J120"/>
  <c r="BE120"/>
  <c r="BI114"/>
  <c r="BH114"/>
  <c r="BG114"/>
  <c r="BF114"/>
  <c r="T114"/>
  <c r="R114"/>
  <c r="P114"/>
  <c r="BK114"/>
  <c r="J114"/>
  <c r="BE114"/>
  <c r="BI111"/>
  <c r="BH111"/>
  <c r="BG111"/>
  <c r="BF111"/>
  <c r="T111"/>
  <c r="R111"/>
  <c r="P111"/>
  <c r="BK111"/>
  <c r="J111"/>
  <c r="BE111"/>
  <c r="BI105"/>
  <c r="BH105"/>
  <c r="BG105"/>
  <c r="BF105"/>
  <c r="T105"/>
  <c r="R105"/>
  <c r="P105"/>
  <c r="BK105"/>
  <c r="J105"/>
  <c r="BE105"/>
  <c r="BI100"/>
  <c r="BH100"/>
  <c r="BG100"/>
  <c r="BF100"/>
  <c r="T100"/>
  <c r="R100"/>
  <c r="P100"/>
  <c r="BK100"/>
  <c r="J100"/>
  <c r="BE100"/>
  <c r="BI96"/>
  <c r="BH96"/>
  <c r="BG96"/>
  <c r="BF96"/>
  <c r="T96"/>
  <c r="R96"/>
  <c r="P96"/>
  <c r="BK96"/>
  <c r="J96"/>
  <c r="BE96"/>
  <c r="BI91"/>
  <c r="F39"/>
  <c i="1" r="BD63"/>
  <c i="7" r="BH91"/>
  <c r="F38"/>
  <c i="1" r="BC63"/>
  <c i="7" r="BG91"/>
  <c r="F37"/>
  <c i="1" r="BB63"/>
  <c i="7" r="BF91"/>
  <c r="J36"/>
  <c i="1" r="AW63"/>
  <c i="7" r="F36"/>
  <c i="1" r="BA63"/>
  <c i="7" r="T91"/>
  <c r="T90"/>
  <c r="T89"/>
  <c r="T88"/>
  <c r="R91"/>
  <c r="R90"/>
  <c r="R89"/>
  <c r="R88"/>
  <c r="P91"/>
  <c r="P90"/>
  <c r="P89"/>
  <c r="P88"/>
  <c i="1" r="AU63"/>
  <c i="7" r="BK91"/>
  <c r="BK90"/>
  <c r="J90"/>
  <c r="BK89"/>
  <c r="J89"/>
  <c r="BK88"/>
  <c r="J88"/>
  <c r="J63"/>
  <c r="J32"/>
  <c i="1" r="AG63"/>
  <c i="7" r="J91"/>
  <c r="BE91"/>
  <c r="J35"/>
  <c i="1" r="AV63"/>
  <c i="7" r="F35"/>
  <c i="1" r="AZ63"/>
  <c i="7" r="J65"/>
  <c r="J64"/>
  <c r="F82"/>
  <c r="E80"/>
  <c r="F56"/>
  <c r="E54"/>
  <c r="J41"/>
  <c r="J26"/>
  <c r="E26"/>
  <c r="J85"/>
  <c r="J59"/>
  <c r="J25"/>
  <c r="J23"/>
  <c r="E23"/>
  <c r="J84"/>
  <c r="J58"/>
  <c r="J22"/>
  <c r="J20"/>
  <c r="E20"/>
  <c r="F85"/>
  <c r="F59"/>
  <c r="J19"/>
  <c r="J17"/>
  <c r="E17"/>
  <c r="F84"/>
  <c r="F58"/>
  <c r="J16"/>
  <c r="J14"/>
  <c r="J82"/>
  <c r="J56"/>
  <c r="E7"/>
  <c r="E76"/>
  <c r="E50"/>
  <c i="6" r="J39"/>
  <c r="J38"/>
  <c i="1" r="AY62"/>
  <c i="6" r="J37"/>
  <c i="1" r="AX62"/>
  <c i="6" r="BI456"/>
  <c r="BH456"/>
  <c r="BG456"/>
  <c r="BF456"/>
  <c r="T456"/>
  <c r="R456"/>
  <c r="P456"/>
  <c r="BK456"/>
  <c r="J456"/>
  <c r="BE456"/>
  <c r="BI452"/>
  <c r="BH452"/>
  <c r="BG452"/>
  <c r="BF452"/>
  <c r="T452"/>
  <c r="R452"/>
  <c r="P452"/>
  <c r="BK452"/>
  <c r="J452"/>
  <c r="BE452"/>
  <c r="BI447"/>
  <c r="BH447"/>
  <c r="BG447"/>
  <c r="BF447"/>
  <c r="T447"/>
  <c r="R447"/>
  <c r="P447"/>
  <c r="BK447"/>
  <c r="J447"/>
  <c r="BE447"/>
  <c r="BI443"/>
  <c r="BH443"/>
  <c r="BG443"/>
  <c r="BF443"/>
  <c r="T443"/>
  <c r="R443"/>
  <c r="P443"/>
  <c r="BK443"/>
  <c r="J443"/>
  <c r="BE443"/>
  <c r="BI430"/>
  <c r="BH430"/>
  <c r="BG430"/>
  <c r="BF430"/>
  <c r="T430"/>
  <c r="T429"/>
  <c r="R430"/>
  <c r="R429"/>
  <c r="P430"/>
  <c r="P429"/>
  <c r="BK430"/>
  <c r="BK429"/>
  <c r="J429"/>
  <c r="J430"/>
  <c r="BE430"/>
  <c r="J73"/>
  <c r="BI425"/>
  <c r="BH425"/>
  <c r="BG425"/>
  <c r="BF425"/>
  <c r="T425"/>
  <c r="R425"/>
  <c r="P425"/>
  <c r="BK425"/>
  <c r="J425"/>
  <c r="BE425"/>
  <c r="BI422"/>
  <c r="BH422"/>
  <c r="BG422"/>
  <c r="BF422"/>
  <c r="T422"/>
  <c r="T421"/>
  <c r="R422"/>
  <c r="R421"/>
  <c r="P422"/>
  <c r="P421"/>
  <c r="BK422"/>
  <c r="BK421"/>
  <c r="J421"/>
  <c r="J422"/>
  <c r="BE422"/>
  <c r="J72"/>
  <c r="BI416"/>
  <c r="BH416"/>
  <c r="BG416"/>
  <c r="BF416"/>
  <c r="T416"/>
  <c r="R416"/>
  <c r="P416"/>
  <c r="BK416"/>
  <c r="J416"/>
  <c r="BE416"/>
  <c r="BI412"/>
  <c r="BH412"/>
  <c r="BG412"/>
  <c r="BF412"/>
  <c r="T412"/>
  <c r="R412"/>
  <c r="P412"/>
  <c r="BK412"/>
  <c r="J412"/>
  <c r="BE412"/>
  <c r="BI406"/>
  <c r="BH406"/>
  <c r="BG406"/>
  <c r="BF406"/>
  <c r="T406"/>
  <c r="R406"/>
  <c r="P406"/>
  <c r="BK406"/>
  <c r="J406"/>
  <c r="BE406"/>
  <c r="BI403"/>
  <c r="BH403"/>
  <c r="BG403"/>
  <c r="BF403"/>
  <c r="T403"/>
  <c r="T402"/>
  <c r="R403"/>
  <c r="R402"/>
  <c r="P403"/>
  <c r="P402"/>
  <c r="BK403"/>
  <c r="BK402"/>
  <c r="J402"/>
  <c r="J403"/>
  <c r="BE403"/>
  <c r="J71"/>
  <c r="BI389"/>
  <c r="BH389"/>
  <c r="BG389"/>
  <c r="BF389"/>
  <c r="T389"/>
  <c r="R389"/>
  <c r="P389"/>
  <c r="BK389"/>
  <c r="J389"/>
  <c r="BE389"/>
  <c r="BI381"/>
  <c r="BH381"/>
  <c r="BG381"/>
  <c r="BF381"/>
  <c r="T381"/>
  <c r="R381"/>
  <c r="P381"/>
  <c r="BK381"/>
  <c r="J381"/>
  <c r="BE381"/>
  <c r="BI373"/>
  <c r="BH373"/>
  <c r="BG373"/>
  <c r="BF373"/>
  <c r="T373"/>
  <c r="R373"/>
  <c r="P373"/>
  <c r="BK373"/>
  <c r="J373"/>
  <c r="BE373"/>
  <c r="BI365"/>
  <c r="BH365"/>
  <c r="BG365"/>
  <c r="BF365"/>
  <c r="T365"/>
  <c r="T364"/>
  <c r="R365"/>
  <c r="R364"/>
  <c r="P365"/>
  <c r="P364"/>
  <c r="BK365"/>
  <c r="BK364"/>
  <c r="J364"/>
  <c r="J365"/>
  <c r="BE365"/>
  <c r="J70"/>
  <c r="BI359"/>
  <c r="BH359"/>
  <c r="BG359"/>
  <c r="BF359"/>
  <c r="T359"/>
  <c r="R359"/>
  <c r="P359"/>
  <c r="BK359"/>
  <c r="J359"/>
  <c r="BE359"/>
  <c r="BI354"/>
  <c r="BH354"/>
  <c r="BG354"/>
  <c r="BF354"/>
  <c r="T354"/>
  <c r="R354"/>
  <c r="P354"/>
  <c r="BK354"/>
  <c r="J354"/>
  <c r="BE354"/>
  <c r="BI348"/>
  <c r="BH348"/>
  <c r="BG348"/>
  <c r="BF348"/>
  <c r="T348"/>
  <c r="R348"/>
  <c r="P348"/>
  <c r="BK348"/>
  <c r="J348"/>
  <c r="BE348"/>
  <c r="BI344"/>
  <c r="BH344"/>
  <c r="BG344"/>
  <c r="BF344"/>
  <c r="T344"/>
  <c r="T343"/>
  <c r="R344"/>
  <c r="R343"/>
  <c r="P344"/>
  <c r="P343"/>
  <c r="BK344"/>
  <c r="BK343"/>
  <c r="J343"/>
  <c r="J344"/>
  <c r="BE344"/>
  <c r="J69"/>
  <c r="BI335"/>
  <c r="BH335"/>
  <c r="BG335"/>
  <c r="BF335"/>
  <c r="T335"/>
  <c r="R335"/>
  <c r="P335"/>
  <c r="BK335"/>
  <c r="J335"/>
  <c r="BE335"/>
  <c r="BI332"/>
  <c r="BH332"/>
  <c r="BG332"/>
  <c r="BF332"/>
  <c r="T332"/>
  <c r="R332"/>
  <c r="P332"/>
  <c r="BK332"/>
  <c r="J332"/>
  <c r="BE332"/>
  <c r="BI326"/>
  <c r="BH326"/>
  <c r="BG326"/>
  <c r="BF326"/>
  <c r="T326"/>
  <c r="R326"/>
  <c r="P326"/>
  <c r="BK326"/>
  <c r="J326"/>
  <c r="BE326"/>
  <c r="BI321"/>
  <c r="BH321"/>
  <c r="BG321"/>
  <c r="BF321"/>
  <c r="T321"/>
  <c r="T320"/>
  <c r="R321"/>
  <c r="R320"/>
  <c r="P321"/>
  <c r="P320"/>
  <c r="BK321"/>
  <c r="BK320"/>
  <c r="J320"/>
  <c r="J321"/>
  <c r="BE321"/>
  <c r="J68"/>
  <c r="BI317"/>
  <c r="BH317"/>
  <c r="BG317"/>
  <c r="BF317"/>
  <c r="T317"/>
  <c r="R317"/>
  <c r="P317"/>
  <c r="BK317"/>
  <c r="J317"/>
  <c r="BE317"/>
  <c r="BI311"/>
  <c r="BH311"/>
  <c r="BG311"/>
  <c r="BF311"/>
  <c r="T311"/>
  <c r="R311"/>
  <c r="P311"/>
  <c r="BK311"/>
  <c r="J311"/>
  <c r="BE311"/>
  <c r="BI305"/>
  <c r="BH305"/>
  <c r="BG305"/>
  <c r="BF305"/>
  <c r="T305"/>
  <c r="R305"/>
  <c r="P305"/>
  <c r="BK305"/>
  <c r="J305"/>
  <c r="BE305"/>
  <c r="BI302"/>
  <c r="BH302"/>
  <c r="BG302"/>
  <c r="BF302"/>
  <c r="T302"/>
  <c r="R302"/>
  <c r="P302"/>
  <c r="BK302"/>
  <c r="J302"/>
  <c r="BE302"/>
  <c r="BI294"/>
  <c r="BH294"/>
  <c r="BG294"/>
  <c r="BF294"/>
  <c r="T294"/>
  <c r="R294"/>
  <c r="P294"/>
  <c r="BK294"/>
  <c r="J294"/>
  <c r="BE294"/>
  <c r="BI287"/>
  <c r="BH287"/>
  <c r="BG287"/>
  <c r="BF287"/>
  <c r="T287"/>
  <c r="T286"/>
  <c r="R287"/>
  <c r="R286"/>
  <c r="P287"/>
  <c r="P286"/>
  <c r="BK287"/>
  <c r="BK286"/>
  <c r="J286"/>
  <c r="J287"/>
  <c r="BE287"/>
  <c r="J67"/>
  <c r="BI283"/>
  <c r="BH283"/>
  <c r="BG283"/>
  <c r="BF283"/>
  <c r="T283"/>
  <c r="R283"/>
  <c r="P283"/>
  <c r="BK283"/>
  <c r="J283"/>
  <c r="BE283"/>
  <c r="BI270"/>
  <c r="BH270"/>
  <c r="BG270"/>
  <c r="BF270"/>
  <c r="T270"/>
  <c r="R270"/>
  <c r="P270"/>
  <c r="BK270"/>
  <c r="J270"/>
  <c r="BE270"/>
  <c r="BI262"/>
  <c r="BH262"/>
  <c r="BG262"/>
  <c r="BF262"/>
  <c r="T262"/>
  <c r="R262"/>
  <c r="P262"/>
  <c r="BK262"/>
  <c r="J262"/>
  <c r="BE262"/>
  <c r="BI256"/>
  <c r="BH256"/>
  <c r="BG256"/>
  <c r="BF256"/>
  <c r="T256"/>
  <c r="R256"/>
  <c r="P256"/>
  <c r="BK256"/>
  <c r="J256"/>
  <c r="BE256"/>
  <c r="BI253"/>
  <c r="BH253"/>
  <c r="BG253"/>
  <c r="BF253"/>
  <c r="T253"/>
  <c r="R253"/>
  <c r="P253"/>
  <c r="BK253"/>
  <c r="J253"/>
  <c r="BE253"/>
  <c r="BI244"/>
  <c r="BH244"/>
  <c r="BG244"/>
  <c r="BF244"/>
  <c r="T244"/>
  <c r="R244"/>
  <c r="P244"/>
  <c r="BK244"/>
  <c r="J244"/>
  <c r="BE244"/>
  <c r="BI238"/>
  <c r="BH238"/>
  <c r="BG238"/>
  <c r="BF238"/>
  <c r="T238"/>
  <c r="R238"/>
  <c r="P238"/>
  <c r="BK238"/>
  <c r="J238"/>
  <c r="BE238"/>
  <c r="BI228"/>
  <c r="BH228"/>
  <c r="BG228"/>
  <c r="BF228"/>
  <c r="T228"/>
  <c r="T227"/>
  <c r="R228"/>
  <c r="R227"/>
  <c r="P228"/>
  <c r="P227"/>
  <c r="BK228"/>
  <c r="BK227"/>
  <c r="J227"/>
  <c r="J228"/>
  <c r="BE228"/>
  <c r="J66"/>
  <c r="BI224"/>
  <c r="BH224"/>
  <c r="BG224"/>
  <c r="BF224"/>
  <c r="T224"/>
  <c r="R224"/>
  <c r="P224"/>
  <c r="BK224"/>
  <c r="J224"/>
  <c r="BE224"/>
  <c r="BI220"/>
  <c r="BH220"/>
  <c r="BG220"/>
  <c r="BF220"/>
  <c r="T220"/>
  <c r="R220"/>
  <c r="P220"/>
  <c r="BK220"/>
  <c r="J220"/>
  <c r="BE220"/>
  <c r="BI212"/>
  <c r="BH212"/>
  <c r="BG212"/>
  <c r="BF212"/>
  <c r="T212"/>
  <c r="R212"/>
  <c r="P212"/>
  <c r="BK212"/>
  <c r="J212"/>
  <c r="BE212"/>
  <c r="BI207"/>
  <c r="BH207"/>
  <c r="BG207"/>
  <c r="BF207"/>
  <c r="T207"/>
  <c r="R207"/>
  <c r="P207"/>
  <c r="BK207"/>
  <c r="J207"/>
  <c r="BE207"/>
  <c r="BI199"/>
  <c r="BH199"/>
  <c r="BG199"/>
  <c r="BF199"/>
  <c r="T199"/>
  <c r="R199"/>
  <c r="P199"/>
  <c r="BK199"/>
  <c r="J199"/>
  <c r="BE199"/>
  <c r="BI195"/>
  <c r="BH195"/>
  <c r="BG195"/>
  <c r="BF195"/>
  <c r="T195"/>
  <c r="R195"/>
  <c r="P195"/>
  <c r="BK195"/>
  <c r="J195"/>
  <c r="BE195"/>
  <c r="BI188"/>
  <c r="BH188"/>
  <c r="BG188"/>
  <c r="BF188"/>
  <c r="T188"/>
  <c r="R188"/>
  <c r="P188"/>
  <c r="BK188"/>
  <c r="J188"/>
  <c r="BE188"/>
  <c r="BI184"/>
  <c r="BH184"/>
  <c r="BG184"/>
  <c r="BF184"/>
  <c r="T184"/>
  <c r="R184"/>
  <c r="P184"/>
  <c r="BK184"/>
  <c r="J184"/>
  <c r="BE184"/>
  <c r="BI177"/>
  <c r="BH177"/>
  <c r="BG177"/>
  <c r="BF177"/>
  <c r="T177"/>
  <c r="R177"/>
  <c r="P177"/>
  <c r="BK177"/>
  <c r="J177"/>
  <c r="BE177"/>
  <c r="BI171"/>
  <c r="BH171"/>
  <c r="BG171"/>
  <c r="BF171"/>
  <c r="T171"/>
  <c r="R171"/>
  <c r="P171"/>
  <c r="BK171"/>
  <c r="J171"/>
  <c r="BE171"/>
  <c r="BI163"/>
  <c r="BH163"/>
  <c r="BG163"/>
  <c r="BF163"/>
  <c r="T163"/>
  <c r="R163"/>
  <c r="P163"/>
  <c r="BK163"/>
  <c r="J163"/>
  <c r="BE163"/>
  <c r="BI157"/>
  <c r="BH157"/>
  <c r="BG157"/>
  <c r="BF157"/>
  <c r="T157"/>
  <c r="R157"/>
  <c r="P157"/>
  <c r="BK157"/>
  <c r="J157"/>
  <c r="BE157"/>
  <c r="BI152"/>
  <c r="BH152"/>
  <c r="BG152"/>
  <c r="BF152"/>
  <c r="T152"/>
  <c r="R152"/>
  <c r="P152"/>
  <c r="BK152"/>
  <c r="J152"/>
  <c r="BE152"/>
  <c r="BI148"/>
  <c r="BH148"/>
  <c r="BG148"/>
  <c r="BF148"/>
  <c r="T148"/>
  <c r="R148"/>
  <c r="P148"/>
  <c r="BK148"/>
  <c r="J148"/>
  <c r="BE148"/>
  <c r="BI130"/>
  <c r="BH130"/>
  <c r="BG130"/>
  <c r="BF130"/>
  <c r="T130"/>
  <c r="R130"/>
  <c r="P130"/>
  <c r="BK130"/>
  <c r="J130"/>
  <c r="BE130"/>
  <c r="BI122"/>
  <c r="BH122"/>
  <c r="BG122"/>
  <c r="BF122"/>
  <c r="T122"/>
  <c r="R122"/>
  <c r="P122"/>
  <c r="BK122"/>
  <c r="J122"/>
  <c r="BE122"/>
  <c r="BI116"/>
  <c r="BH116"/>
  <c r="BG116"/>
  <c r="BF116"/>
  <c r="T116"/>
  <c r="R116"/>
  <c r="P116"/>
  <c r="BK116"/>
  <c r="J116"/>
  <c r="BE116"/>
  <c r="BI111"/>
  <c r="BH111"/>
  <c r="BG111"/>
  <c r="BF111"/>
  <c r="T111"/>
  <c r="R111"/>
  <c r="P111"/>
  <c r="BK111"/>
  <c r="J111"/>
  <c r="BE111"/>
  <c r="BI106"/>
  <c r="BH106"/>
  <c r="BG106"/>
  <c r="BF106"/>
  <c r="T106"/>
  <c r="R106"/>
  <c r="P106"/>
  <c r="BK106"/>
  <c r="J106"/>
  <c r="BE106"/>
  <c r="BI98"/>
  <c r="F39"/>
  <c i="1" r="BD62"/>
  <c i="6" r="BH98"/>
  <c r="F38"/>
  <c i="1" r="BC62"/>
  <c i="6" r="BG98"/>
  <c r="F37"/>
  <c i="1" r="BB62"/>
  <c i="6" r="BF98"/>
  <c r="J36"/>
  <c i="1" r="AW62"/>
  <c i="6" r="F36"/>
  <c i="1" r="BA62"/>
  <c i="6" r="T98"/>
  <c r="T97"/>
  <c r="T96"/>
  <c r="T95"/>
  <c r="R98"/>
  <c r="R97"/>
  <c r="R96"/>
  <c r="R95"/>
  <c r="P98"/>
  <c r="P97"/>
  <c r="P96"/>
  <c r="P95"/>
  <c i="1" r="AU62"/>
  <c i="6" r="BK98"/>
  <c r="BK97"/>
  <c r="J97"/>
  <c r="BK96"/>
  <c r="J96"/>
  <c r="BK95"/>
  <c r="J95"/>
  <c r="J63"/>
  <c r="J32"/>
  <c i="1" r="AG62"/>
  <c i="6" r="J98"/>
  <c r="BE98"/>
  <c r="J35"/>
  <c i="1" r="AV62"/>
  <c i="6" r="F35"/>
  <c i="1" r="AZ62"/>
  <c i="6" r="J65"/>
  <c r="J64"/>
  <c r="F89"/>
  <c r="E87"/>
  <c r="F56"/>
  <c r="E54"/>
  <c r="J41"/>
  <c r="J26"/>
  <c r="E26"/>
  <c r="J92"/>
  <c r="J59"/>
  <c r="J25"/>
  <c r="J23"/>
  <c r="E23"/>
  <c r="J91"/>
  <c r="J58"/>
  <c r="J22"/>
  <c r="J20"/>
  <c r="E20"/>
  <c r="F92"/>
  <c r="F59"/>
  <c r="J19"/>
  <c r="J17"/>
  <c r="E17"/>
  <c r="F91"/>
  <c r="F58"/>
  <c r="J16"/>
  <c r="J14"/>
  <c r="J89"/>
  <c r="J56"/>
  <c r="E7"/>
  <c r="E83"/>
  <c r="E50"/>
  <c i="5" r="J39"/>
  <c r="J38"/>
  <c i="1" r="AY60"/>
  <c i="5" r="J37"/>
  <c i="1" r="AX60"/>
  <c i="5" r="BI204"/>
  <c r="BH204"/>
  <c r="BG204"/>
  <c r="BF204"/>
  <c r="T204"/>
  <c r="R204"/>
  <c r="P204"/>
  <c r="BK204"/>
  <c r="J204"/>
  <c r="BE204"/>
  <c r="BI199"/>
  <c r="BH199"/>
  <c r="BG199"/>
  <c r="BF199"/>
  <c r="T199"/>
  <c r="R199"/>
  <c r="P199"/>
  <c r="BK199"/>
  <c r="J199"/>
  <c r="BE199"/>
  <c r="BI188"/>
  <c r="BH188"/>
  <c r="BG188"/>
  <c r="BF188"/>
  <c r="T188"/>
  <c r="T187"/>
  <c r="R188"/>
  <c r="R187"/>
  <c r="P188"/>
  <c r="P187"/>
  <c r="BK188"/>
  <c r="BK187"/>
  <c r="J187"/>
  <c r="J188"/>
  <c r="BE188"/>
  <c r="J66"/>
  <c r="BI182"/>
  <c r="BH182"/>
  <c r="BG182"/>
  <c r="BF182"/>
  <c r="T182"/>
  <c r="R182"/>
  <c r="P182"/>
  <c r="BK182"/>
  <c r="J182"/>
  <c r="BE182"/>
  <c r="BI173"/>
  <c r="BH173"/>
  <c r="BG173"/>
  <c r="BF173"/>
  <c r="T173"/>
  <c r="R173"/>
  <c r="P173"/>
  <c r="BK173"/>
  <c r="J173"/>
  <c r="BE173"/>
  <c r="BI167"/>
  <c r="BH167"/>
  <c r="BG167"/>
  <c r="BF167"/>
  <c r="T167"/>
  <c r="R167"/>
  <c r="P167"/>
  <c r="BK167"/>
  <c r="J167"/>
  <c r="BE167"/>
  <c r="BI158"/>
  <c r="BH158"/>
  <c r="BG158"/>
  <c r="BF158"/>
  <c r="T158"/>
  <c r="R158"/>
  <c r="P158"/>
  <c r="BK158"/>
  <c r="J158"/>
  <c r="BE158"/>
  <c r="BI149"/>
  <c r="BH149"/>
  <c r="BG149"/>
  <c r="BF149"/>
  <c r="T149"/>
  <c r="R149"/>
  <c r="P149"/>
  <c r="BK149"/>
  <c r="J149"/>
  <c r="BE149"/>
  <c r="BI140"/>
  <c r="BH140"/>
  <c r="BG140"/>
  <c r="BF140"/>
  <c r="T140"/>
  <c r="R140"/>
  <c r="P140"/>
  <c r="BK140"/>
  <c r="J140"/>
  <c r="BE140"/>
  <c r="BI132"/>
  <c r="BH132"/>
  <c r="BG132"/>
  <c r="BF132"/>
  <c r="T132"/>
  <c r="R132"/>
  <c r="P132"/>
  <c r="BK132"/>
  <c r="J132"/>
  <c r="BE132"/>
  <c r="BI126"/>
  <c r="BH126"/>
  <c r="BG126"/>
  <c r="BF126"/>
  <c r="T126"/>
  <c r="R126"/>
  <c r="P126"/>
  <c r="BK126"/>
  <c r="J126"/>
  <c r="BE126"/>
  <c r="BI120"/>
  <c r="BH120"/>
  <c r="BG120"/>
  <c r="BF120"/>
  <c r="T120"/>
  <c r="R120"/>
  <c r="P120"/>
  <c r="BK120"/>
  <c r="J120"/>
  <c r="BE120"/>
  <c r="BI114"/>
  <c r="BH114"/>
  <c r="BG114"/>
  <c r="BF114"/>
  <c r="T114"/>
  <c r="R114"/>
  <c r="P114"/>
  <c r="BK114"/>
  <c r="J114"/>
  <c r="BE114"/>
  <c r="BI111"/>
  <c r="BH111"/>
  <c r="BG111"/>
  <c r="BF111"/>
  <c r="T111"/>
  <c r="R111"/>
  <c r="P111"/>
  <c r="BK111"/>
  <c r="J111"/>
  <c r="BE111"/>
  <c r="BI105"/>
  <c r="BH105"/>
  <c r="BG105"/>
  <c r="BF105"/>
  <c r="T105"/>
  <c r="R105"/>
  <c r="P105"/>
  <c r="BK105"/>
  <c r="J105"/>
  <c r="BE105"/>
  <c r="BI100"/>
  <c r="BH100"/>
  <c r="BG100"/>
  <c r="BF100"/>
  <c r="T100"/>
  <c r="R100"/>
  <c r="P100"/>
  <c r="BK100"/>
  <c r="J100"/>
  <c r="BE100"/>
  <c r="BI96"/>
  <c r="BH96"/>
  <c r="BG96"/>
  <c r="BF96"/>
  <c r="T96"/>
  <c r="R96"/>
  <c r="P96"/>
  <c r="BK96"/>
  <c r="J96"/>
  <c r="BE96"/>
  <c r="BI91"/>
  <c r="F39"/>
  <c i="1" r="BD60"/>
  <c i="5" r="BH91"/>
  <c r="F38"/>
  <c i="1" r="BC60"/>
  <c i="5" r="BG91"/>
  <c r="F37"/>
  <c i="1" r="BB60"/>
  <c i="5" r="BF91"/>
  <c r="J36"/>
  <c i="1" r="AW60"/>
  <c i="5" r="F36"/>
  <c i="1" r="BA60"/>
  <c i="5" r="T91"/>
  <c r="T90"/>
  <c r="T89"/>
  <c r="T88"/>
  <c r="R91"/>
  <c r="R90"/>
  <c r="R89"/>
  <c r="R88"/>
  <c r="P91"/>
  <c r="P90"/>
  <c r="P89"/>
  <c r="P88"/>
  <c i="1" r="AU60"/>
  <c i="5" r="BK91"/>
  <c r="BK90"/>
  <c r="J90"/>
  <c r="BK89"/>
  <c r="J89"/>
  <c r="BK88"/>
  <c r="J88"/>
  <c r="J63"/>
  <c r="J32"/>
  <c i="1" r="AG60"/>
  <c i="5" r="J91"/>
  <c r="BE91"/>
  <c r="J35"/>
  <c i="1" r="AV60"/>
  <c i="5" r="F35"/>
  <c i="1" r="AZ60"/>
  <c i="5" r="J65"/>
  <c r="J64"/>
  <c r="F82"/>
  <c r="E80"/>
  <c r="F56"/>
  <c r="E54"/>
  <c r="J41"/>
  <c r="J26"/>
  <c r="E26"/>
  <c r="J85"/>
  <c r="J59"/>
  <c r="J25"/>
  <c r="J23"/>
  <c r="E23"/>
  <c r="J84"/>
  <c r="J58"/>
  <c r="J22"/>
  <c r="J20"/>
  <c r="E20"/>
  <c r="F85"/>
  <c r="F59"/>
  <c r="J19"/>
  <c r="J17"/>
  <c r="E17"/>
  <c r="F84"/>
  <c r="F58"/>
  <c r="J16"/>
  <c r="J14"/>
  <c r="J82"/>
  <c r="J56"/>
  <c r="E7"/>
  <c r="E76"/>
  <c r="E50"/>
  <c i="4" r="J39"/>
  <c r="J38"/>
  <c i="1" r="AY59"/>
  <c i="4" r="J37"/>
  <c i="1" r="AX59"/>
  <c i="4" r="BI537"/>
  <c r="BH537"/>
  <c r="BG537"/>
  <c r="BF537"/>
  <c r="T537"/>
  <c r="T536"/>
  <c r="R537"/>
  <c r="R536"/>
  <c r="P537"/>
  <c r="P536"/>
  <c r="BK537"/>
  <c r="BK536"/>
  <c r="J536"/>
  <c r="J537"/>
  <c r="BE537"/>
  <c r="J75"/>
  <c r="BI533"/>
  <c r="BH533"/>
  <c r="BG533"/>
  <c r="BF533"/>
  <c r="T533"/>
  <c r="R533"/>
  <c r="P533"/>
  <c r="BK533"/>
  <c r="J533"/>
  <c r="BE533"/>
  <c r="BI530"/>
  <c r="BH530"/>
  <c r="BG530"/>
  <c r="BF530"/>
  <c r="T530"/>
  <c r="R530"/>
  <c r="P530"/>
  <c r="BK530"/>
  <c r="J530"/>
  <c r="BE530"/>
  <c r="BI527"/>
  <c r="BH527"/>
  <c r="BG527"/>
  <c r="BF527"/>
  <c r="T527"/>
  <c r="T526"/>
  <c r="T525"/>
  <c r="R527"/>
  <c r="R526"/>
  <c r="R525"/>
  <c r="P527"/>
  <c r="P526"/>
  <c r="P525"/>
  <c r="BK527"/>
  <c r="BK526"/>
  <c r="J526"/>
  <c r="BK525"/>
  <c r="J525"/>
  <c r="J527"/>
  <c r="BE527"/>
  <c r="J74"/>
  <c r="J73"/>
  <c r="BI521"/>
  <c r="BH521"/>
  <c r="BG521"/>
  <c r="BF521"/>
  <c r="T521"/>
  <c r="R521"/>
  <c r="P521"/>
  <c r="BK521"/>
  <c r="J521"/>
  <c r="BE521"/>
  <c r="BI517"/>
  <c r="BH517"/>
  <c r="BG517"/>
  <c r="BF517"/>
  <c r="T517"/>
  <c r="T516"/>
  <c r="R517"/>
  <c r="R516"/>
  <c r="P517"/>
  <c r="P516"/>
  <c r="BK517"/>
  <c r="BK516"/>
  <c r="J516"/>
  <c r="J517"/>
  <c r="BE517"/>
  <c r="J72"/>
  <c r="BI509"/>
  <c r="BH509"/>
  <c r="BG509"/>
  <c r="BF509"/>
  <c r="T509"/>
  <c r="R509"/>
  <c r="P509"/>
  <c r="BK509"/>
  <c r="J509"/>
  <c r="BE509"/>
  <c r="BI505"/>
  <c r="BH505"/>
  <c r="BG505"/>
  <c r="BF505"/>
  <c r="T505"/>
  <c r="R505"/>
  <c r="P505"/>
  <c r="BK505"/>
  <c r="J505"/>
  <c r="BE505"/>
  <c r="BI500"/>
  <c r="BH500"/>
  <c r="BG500"/>
  <c r="BF500"/>
  <c r="T500"/>
  <c r="R500"/>
  <c r="P500"/>
  <c r="BK500"/>
  <c r="J500"/>
  <c r="BE500"/>
  <c r="BI492"/>
  <c r="BH492"/>
  <c r="BG492"/>
  <c r="BF492"/>
  <c r="T492"/>
  <c r="R492"/>
  <c r="P492"/>
  <c r="BK492"/>
  <c r="J492"/>
  <c r="BE492"/>
  <c r="BI487"/>
  <c r="BH487"/>
  <c r="BG487"/>
  <c r="BF487"/>
  <c r="T487"/>
  <c r="T486"/>
  <c r="R487"/>
  <c r="R486"/>
  <c r="P487"/>
  <c r="P486"/>
  <c r="BK487"/>
  <c r="BK486"/>
  <c r="J486"/>
  <c r="J487"/>
  <c r="BE487"/>
  <c r="J71"/>
  <c r="BI481"/>
  <c r="BH481"/>
  <c r="BG481"/>
  <c r="BF481"/>
  <c r="T481"/>
  <c r="R481"/>
  <c r="P481"/>
  <c r="BK481"/>
  <c r="J481"/>
  <c r="BE481"/>
  <c r="BI477"/>
  <c r="BH477"/>
  <c r="BG477"/>
  <c r="BF477"/>
  <c r="T477"/>
  <c r="R477"/>
  <c r="P477"/>
  <c r="BK477"/>
  <c r="J477"/>
  <c r="BE477"/>
  <c r="BI474"/>
  <c r="BH474"/>
  <c r="BG474"/>
  <c r="BF474"/>
  <c r="T474"/>
  <c r="R474"/>
  <c r="P474"/>
  <c r="BK474"/>
  <c r="J474"/>
  <c r="BE474"/>
  <c r="BI470"/>
  <c r="BH470"/>
  <c r="BG470"/>
  <c r="BF470"/>
  <c r="T470"/>
  <c r="R470"/>
  <c r="P470"/>
  <c r="BK470"/>
  <c r="J470"/>
  <c r="BE470"/>
  <c r="BI467"/>
  <c r="BH467"/>
  <c r="BG467"/>
  <c r="BF467"/>
  <c r="T467"/>
  <c r="R467"/>
  <c r="P467"/>
  <c r="BK467"/>
  <c r="J467"/>
  <c r="BE467"/>
  <c r="BI462"/>
  <c r="BH462"/>
  <c r="BG462"/>
  <c r="BF462"/>
  <c r="T462"/>
  <c r="R462"/>
  <c r="P462"/>
  <c r="BK462"/>
  <c r="J462"/>
  <c r="BE462"/>
  <c r="BI457"/>
  <c r="BH457"/>
  <c r="BG457"/>
  <c r="BF457"/>
  <c r="T457"/>
  <c r="R457"/>
  <c r="P457"/>
  <c r="BK457"/>
  <c r="J457"/>
  <c r="BE457"/>
  <c r="BI454"/>
  <c r="BH454"/>
  <c r="BG454"/>
  <c r="BF454"/>
  <c r="T454"/>
  <c r="R454"/>
  <c r="P454"/>
  <c r="BK454"/>
  <c r="J454"/>
  <c r="BE454"/>
  <c r="BI449"/>
  <c r="BH449"/>
  <c r="BG449"/>
  <c r="BF449"/>
  <c r="T449"/>
  <c r="R449"/>
  <c r="P449"/>
  <c r="BK449"/>
  <c r="J449"/>
  <c r="BE449"/>
  <c r="BI446"/>
  <c r="BH446"/>
  <c r="BG446"/>
  <c r="BF446"/>
  <c r="T446"/>
  <c r="R446"/>
  <c r="P446"/>
  <c r="BK446"/>
  <c r="J446"/>
  <c r="BE446"/>
  <c r="BI441"/>
  <c r="BH441"/>
  <c r="BG441"/>
  <c r="BF441"/>
  <c r="T441"/>
  <c r="R441"/>
  <c r="P441"/>
  <c r="BK441"/>
  <c r="J441"/>
  <c r="BE441"/>
  <c r="BI438"/>
  <c r="BH438"/>
  <c r="BG438"/>
  <c r="BF438"/>
  <c r="T438"/>
  <c r="R438"/>
  <c r="P438"/>
  <c r="BK438"/>
  <c r="J438"/>
  <c r="BE438"/>
  <c r="BI433"/>
  <c r="BH433"/>
  <c r="BG433"/>
  <c r="BF433"/>
  <c r="T433"/>
  <c r="R433"/>
  <c r="P433"/>
  <c r="BK433"/>
  <c r="J433"/>
  <c r="BE433"/>
  <c r="BI428"/>
  <c r="BH428"/>
  <c r="BG428"/>
  <c r="BF428"/>
  <c r="T428"/>
  <c r="R428"/>
  <c r="P428"/>
  <c r="BK428"/>
  <c r="J428"/>
  <c r="BE428"/>
  <c r="BI425"/>
  <c r="BH425"/>
  <c r="BG425"/>
  <c r="BF425"/>
  <c r="T425"/>
  <c r="R425"/>
  <c r="P425"/>
  <c r="BK425"/>
  <c r="J425"/>
  <c r="BE425"/>
  <c r="BI416"/>
  <c r="BH416"/>
  <c r="BG416"/>
  <c r="BF416"/>
  <c r="T416"/>
  <c r="R416"/>
  <c r="P416"/>
  <c r="BK416"/>
  <c r="J416"/>
  <c r="BE416"/>
  <c r="BI413"/>
  <c r="BH413"/>
  <c r="BG413"/>
  <c r="BF413"/>
  <c r="T413"/>
  <c r="R413"/>
  <c r="P413"/>
  <c r="BK413"/>
  <c r="J413"/>
  <c r="BE413"/>
  <c r="BI408"/>
  <c r="BH408"/>
  <c r="BG408"/>
  <c r="BF408"/>
  <c r="T408"/>
  <c r="R408"/>
  <c r="P408"/>
  <c r="BK408"/>
  <c r="J408"/>
  <c r="BE408"/>
  <c r="BI403"/>
  <c r="BH403"/>
  <c r="BG403"/>
  <c r="BF403"/>
  <c r="T403"/>
  <c r="R403"/>
  <c r="P403"/>
  <c r="BK403"/>
  <c r="J403"/>
  <c r="BE403"/>
  <c r="BI398"/>
  <c r="BH398"/>
  <c r="BG398"/>
  <c r="BF398"/>
  <c r="T398"/>
  <c r="R398"/>
  <c r="P398"/>
  <c r="BK398"/>
  <c r="J398"/>
  <c r="BE398"/>
  <c r="BI395"/>
  <c r="BH395"/>
  <c r="BG395"/>
  <c r="BF395"/>
  <c r="T395"/>
  <c r="R395"/>
  <c r="P395"/>
  <c r="BK395"/>
  <c r="J395"/>
  <c r="BE395"/>
  <c r="BI391"/>
  <c r="BH391"/>
  <c r="BG391"/>
  <c r="BF391"/>
  <c r="T391"/>
  <c r="R391"/>
  <c r="P391"/>
  <c r="BK391"/>
  <c r="J391"/>
  <c r="BE391"/>
  <c r="BI387"/>
  <c r="BH387"/>
  <c r="BG387"/>
  <c r="BF387"/>
  <c r="T387"/>
  <c r="R387"/>
  <c r="P387"/>
  <c r="BK387"/>
  <c r="J387"/>
  <c r="BE387"/>
  <c r="BI380"/>
  <c r="BH380"/>
  <c r="BG380"/>
  <c r="BF380"/>
  <c r="T380"/>
  <c r="R380"/>
  <c r="P380"/>
  <c r="BK380"/>
  <c r="J380"/>
  <c r="BE380"/>
  <c r="BI377"/>
  <c r="BH377"/>
  <c r="BG377"/>
  <c r="BF377"/>
  <c r="T377"/>
  <c r="R377"/>
  <c r="P377"/>
  <c r="BK377"/>
  <c r="J377"/>
  <c r="BE377"/>
  <c r="BI373"/>
  <c r="BH373"/>
  <c r="BG373"/>
  <c r="BF373"/>
  <c r="T373"/>
  <c r="R373"/>
  <c r="P373"/>
  <c r="BK373"/>
  <c r="J373"/>
  <c r="BE373"/>
  <c r="BI368"/>
  <c r="BH368"/>
  <c r="BG368"/>
  <c r="BF368"/>
  <c r="T368"/>
  <c r="R368"/>
  <c r="P368"/>
  <c r="BK368"/>
  <c r="J368"/>
  <c r="BE368"/>
  <c r="BI364"/>
  <c r="BH364"/>
  <c r="BG364"/>
  <c r="BF364"/>
  <c r="T364"/>
  <c r="R364"/>
  <c r="P364"/>
  <c r="BK364"/>
  <c r="J364"/>
  <c r="BE364"/>
  <c r="BI361"/>
  <c r="BH361"/>
  <c r="BG361"/>
  <c r="BF361"/>
  <c r="T361"/>
  <c r="R361"/>
  <c r="P361"/>
  <c r="BK361"/>
  <c r="J361"/>
  <c r="BE361"/>
  <c r="BI353"/>
  <c r="BH353"/>
  <c r="BG353"/>
  <c r="BF353"/>
  <c r="T353"/>
  <c r="R353"/>
  <c r="P353"/>
  <c r="BK353"/>
  <c r="J353"/>
  <c r="BE353"/>
  <c r="BI345"/>
  <c r="BH345"/>
  <c r="BG345"/>
  <c r="BF345"/>
  <c r="T345"/>
  <c r="T344"/>
  <c r="R345"/>
  <c r="R344"/>
  <c r="P345"/>
  <c r="P344"/>
  <c r="BK345"/>
  <c r="BK344"/>
  <c r="J344"/>
  <c r="J345"/>
  <c r="BE345"/>
  <c r="J70"/>
  <c r="BI341"/>
  <c r="BH341"/>
  <c r="BG341"/>
  <c r="BF341"/>
  <c r="T341"/>
  <c r="R341"/>
  <c r="P341"/>
  <c r="BK341"/>
  <c r="J341"/>
  <c r="BE341"/>
  <c r="BI337"/>
  <c r="BH337"/>
  <c r="BG337"/>
  <c r="BF337"/>
  <c r="T337"/>
  <c r="R337"/>
  <c r="P337"/>
  <c r="BK337"/>
  <c r="J337"/>
  <c r="BE337"/>
  <c r="BI327"/>
  <c r="BH327"/>
  <c r="BG327"/>
  <c r="BF327"/>
  <c r="T327"/>
  <c r="T326"/>
  <c r="R327"/>
  <c r="R326"/>
  <c r="P327"/>
  <c r="P326"/>
  <c r="BK327"/>
  <c r="BK326"/>
  <c r="J326"/>
  <c r="J327"/>
  <c r="BE327"/>
  <c r="J69"/>
  <c r="BI314"/>
  <c r="BH314"/>
  <c r="BG314"/>
  <c r="BF314"/>
  <c r="T314"/>
  <c r="R314"/>
  <c r="P314"/>
  <c r="BK314"/>
  <c r="J314"/>
  <c r="BE314"/>
  <c r="BI309"/>
  <c r="BH309"/>
  <c r="BG309"/>
  <c r="BF309"/>
  <c r="T309"/>
  <c r="R309"/>
  <c r="P309"/>
  <c r="BK309"/>
  <c r="J309"/>
  <c r="BE309"/>
  <c r="BI302"/>
  <c r="BH302"/>
  <c r="BG302"/>
  <c r="BF302"/>
  <c r="T302"/>
  <c r="R302"/>
  <c r="P302"/>
  <c r="BK302"/>
  <c r="J302"/>
  <c r="BE302"/>
  <c r="BI298"/>
  <c r="BH298"/>
  <c r="BG298"/>
  <c r="BF298"/>
  <c r="T298"/>
  <c r="R298"/>
  <c r="P298"/>
  <c r="BK298"/>
  <c r="J298"/>
  <c r="BE298"/>
  <c r="BI289"/>
  <c r="BH289"/>
  <c r="BG289"/>
  <c r="BF289"/>
  <c r="T289"/>
  <c r="R289"/>
  <c r="P289"/>
  <c r="BK289"/>
  <c r="J289"/>
  <c r="BE289"/>
  <c r="BI284"/>
  <c r="BH284"/>
  <c r="BG284"/>
  <c r="BF284"/>
  <c r="T284"/>
  <c r="R284"/>
  <c r="P284"/>
  <c r="BK284"/>
  <c r="J284"/>
  <c r="BE284"/>
  <c r="BI279"/>
  <c r="BH279"/>
  <c r="BG279"/>
  <c r="BF279"/>
  <c r="T279"/>
  <c r="T278"/>
  <c r="R279"/>
  <c r="R278"/>
  <c r="P279"/>
  <c r="P278"/>
  <c r="BK279"/>
  <c r="BK278"/>
  <c r="J278"/>
  <c r="J279"/>
  <c r="BE279"/>
  <c r="J68"/>
  <c r="BI275"/>
  <c r="BH275"/>
  <c r="BG275"/>
  <c r="BF275"/>
  <c r="T275"/>
  <c r="R275"/>
  <c r="P275"/>
  <c r="BK275"/>
  <c r="J275"/>
  <c r="BE275"/>
  <c r="BI267"/>
  <c r="BH267"/>
  <c r="BG267"/>
  <c r="BF267"/>
  <c r="T267"/>
  <c r="R267"/>
  <c r="P267"/>
  <c r="BK267"/>
  <c r="J267"/>
  <c r="BE267"/>
  <c r="BI264"/>
  <c r="BH264"/>
  <c r="BG264"/>
  <c r="BF264"/>
  <c r="T264"/>
  <c r="R264"/>
  <c r="P264"/>
  <c r="BK264"/>
  <c r="J264"/>
  <c r="BE264"/>
  <c r="BI258"/>
  <c r="BH258"/>
  <c r="BG258"/>
  <c r="BF258"/>
  <c r="T258"/>
  <c r="R258"/>
  <c r="P258"/>
  <c r="BK258"/>
  <c r="J258"/>
  <c r="BE258"/>
  <c r="BI254"/>
  <c r="BH254"/>
  <c r="BG254"/>
  <c r="BF254"/>
  <c r="T254"/>
  <c r="T253"/>
  <c r="R254"/>
  <c r="R253"/>
  <c r="P254"/>
  <c r="P253"/>
  <c r="BK254"/>
  <c r="BK253"/>
  <c r="J253"/>
  <c r="J254"/>
  <c r="BE254"/>
  <c r="J67"/>
  <c r="BI247"/>
  <c r="BH247"/>
  <c r="BG247"/>
  <c r="BF247"/>
  <c r="T247"/>
  <c r="R247"/>
  <c r="P247"/>
  <c r="BK247"/>
  <c r="J247"/>
  <c r="BE247"/>
  <c r="BI244"/>
  <c r="BH244"/>
  <c r="BG244"/>
  <c r="BF244"/>
  <c r="T244"/>
  <c r="R244"/>
  <c r="P244"/>
  <c r="BK244"/>
  <c r="J244"/>
  <c r="BE244"/>
  <c r="BI239"/>
  <c r="BH239"/>
  <c r="BG239"/>
  <c r="BF239"/>
  <c r="T239"/>
  <c r="R239"/>
  <c r="P239"/>
  <c r="BK239"/>
  <c r="J239"/>
  <c r="BE239"/>
  <c r="BI234"/>
  <c r="BH234"/>
  <c r="BG234"/>
  <c r="BF234"/>
  <c r="T234"/>
  <c r="R234"/>
  <c r="P234"/>
  <c r="BK234"/>
  <c r="J234"/>
  <c r="BE234"/>
  <c r="BI231"/>
  <c r="BH231"/>
  <c r="BG231"/>
  <c r="BF231"/>
  <c r="T231"/>
  <c r="R231"/>
  <c r="P231"/>
  <c r="BK231"/>
  <c r="J231"/>
  <c r="BE231"/>
  <c r="BI224"/>
  <c r="BH224"/>
  <c r="BG224"/>
  <c r="BF224"/>
  <c r="T224"/>
  <c r="R224"/>
  <c r="P224"/>
  <c r="BK224"/>
  <c r="J224"/>
  <c r="BE224"/>
  <c r="BI220"/>
  <c r="BH220"/>
  <c r="BG220"/>
  <c r="BF220"/>
  <c r="T220"/>
  <c r="T219"/>
  <c r="R220"/>
  <c r="R219"/>
  <c r="P220"/>
  <c r="P219"/>
  <c r="BK220"/>
  <c r="BK219"/>
  <c r="J219"/>
  <c r="J220"/>
  <c r="BE220"/>
  <c r="J66"/>
  <c r="BI216"/>
  <c r="BH216"/>
  <c r="BG216"/>
  <c r="BF216"/>
  <c r="T216"/>
  <c r="R216"/>
  <c r="P216"/>
  <c r="BK216"/>
  <c r="J216"/>
  <c r="BE216"/>
  <c r="BI213"/>
  <c r="BH213"/>
  <c r="BG213"/>
  <c r="BF213"/>
  <c r="T213"/>
  <c r="R213"/>
  <c r="P213"/>
  <c r="BK213"/>
  <c r="J213"/>
  <c r="BE213"/>
  <c r="BI209"/>
  <c r="BH209"/>
  <c r="BG209"/>
  <c r="BF209"/>
  <c r="T209"/>
  <c r="R209"/>
  <c r="P209"/>
  <c r="BK209"/>
  <c r="J209"/>
  <c r="BE209"/>
  <c r="BI204"/>
  <c r="BH204"/>
  <c r="BG204"/>
  <c r="BF204"/>
  <c r="T204"/>
  <c r="R204"/>
  <c r="P204"/>
  <c r="BK204"/>
  <c r="J204"/>
  <c r="BE204"/>
  <c r="BI199"/>
  <c r="BH199"/>
  <c r="BG199"/>
  <c r="BF199"/>
  <c r="T199"/>
  <c r="R199"/>
  <c r="P199"/>
  <c r="BK199"/>
  <c r="J199"/>
  <c r="BE199"/>
  <c r="BI191"/>
  <c r="BH191"/>
  <c r="BG191"/>
  <c r="BF191"/>
  <c r="T191"/>
  <c r="R191"/>
  <c r="P191"/>
  <c r="BK191"/>
  <c r="J191"/>
  <c r="BE191"/>
  <c r="BI187"/>
  <c r="BH187"/>
  <c r="BG187"/>
  <c r="BF187"/>
  <c r="T187"/>
  <c r="R187"/>
  <c r="P187"/>
  <c r="BK187"/>
  <c r="J187"/>
  <c r="BE187"/>
  <c r="BI178"/>
  <c r="BH178"/>
  <c r="BG178"/>
  <c r="BF178"/>
  <c r="T178"/>
  <c r="R178"/>
  <c r="P178"/>
  <c r="BK178"/>
  <c r="J178"/>
  <c r="BE178"/>
  <c r="BI169"/>
  <c r="BH169"/>
  <c r="BG169"/>
  <c r="BF169"/>
  <c r="T169"/>
  <c r="R169"/>
  <c r="P169"/>
  <c r="BK169"/>
  <c r="J169"/>
  <c r="BE169"/>
  <c r="BI159"/>
  <c r="BH159"/>
  <c r="BG159"/>
  <c r="BF159"/>
  <c r="T159"/>
  <c r="R159"/>
  <c r="P159"/>
  <c r="BK159"/>
  <c r="J159"/>
  <c r="BE159"/>
  <c r="BI157"/>
  <c r="BH157"/>
  <c r="BG157"/>
  <c r="BF157"/>
  <c r="T157"/>
  <c r="R157"/>
  <c r="P157"/>
  <c r="BK157"/>
  <c r="J157"/>
  <c r="BE157"/>
  <c r="BI152"/>
  <c r="BH152"/>
  <c r="BG152"/>
  <c r="BF152"/>
  <c r="T152"/>
  <c r="R152"/>
  <c r="P152"/>
  <c r="BK152"/>
  <c r="J152"/>
  <c r="BE152"/>
  <c r="BI148"/>
  <c r="BH148"/>
  <c r="BG148"/>
  <c r="BF148"/>
  <c r="T148"/>
  <c r="R148"/>
  <c r="P148"/>
  <c r="BK148"/>
  <c r="J148"/>
  <c r="BE148"/>
  <c r="BI143"/>
  <c r="BH143"/>
  <c r="BG143"/>
  <c r="BF143"/>
  <c r="T143"/>
  <c r="R143"/>
  <c r="P143"/>
  <c r="BK143"/>
  <c r="J143"/>
  <c r="BE143"/>
  <c r="BI140"/>
  <c r="BH140"/>
  <c r="BG140"/>
  <c r="BF140"/>
  <c r="T140"/>
  <c r="R140"/>
  <c r="P140"/>
  <c r="BK140"/>
  <c r="J140"/>
  <c r="BE140"/>
  <c r="BI136"/>
  <c r="BH136"/>
  <c r="BG136"/>
  <c r="BF136"/>
  <c r="T136"/>
  <c r="R136"/>
  <c r="P136"/>
  <c r="BK136"/>
  <c r="J136"/>
  <c r="BE136"/>
  <c r="BI131"/>
  <c r="BH131"/>
  <c r="BG131"/>
  <c r="BF131"/>
  <c r="T131"/>
  <c r="R131"/>
  <c r="P131"/>
  <c r="BK131"/>
  <c r="J131"/>
  <c r="BE131"/>
  <c r="BI122"/>
  <c r="BH122"/>
  <c r="BG122"/>
  <c r="BF122"/>
  <c r="T122"/>
  <c r="R122"/>
  <c r="P122"/>
  <c r="BK122"/>
  <c r="J122"/>
  <c r="BE122"/>
  <c r="BI116"/>
  <c r="BH116"/>
  <c r="BG116"/>
  <c r="BF116"/>
  <c r="T116"/>
  <c r="R116"/>
  <c r="P116"/>
  <c r="BK116"/>
  <c r="J116"/>
  <c r="BE116"/>
  <c r="BI112"/>
  <c r="BH112"/>
  <c r="BG112"/>
  <c r="BF112"/>
  <c r="T112"/>
  <c r="R112"/>
  <c r="P112"/>
  <c r="BK112"/>
  <c r="J112"/>
  <c r="BE112"/>
  <c r="BI108"/>
  <c r="BH108"/>
  <c r="BG108"/>
  <c r="BF108"/>
  <c r="T108"/>
  <c r="R108"/>
  <c r="P108"/>
  <c r="BK108"/>
  <c r="J108"/>
  <c r="BE108"/>
  <c r="BI100"/>
  <c r="F39"/>
  <c i="1" r="BD59"/>
  <c i="4" r="BH100"/>
  <c r="F38"/>
  <c i="1" r="BC59"/>
  <c i="4" r="BG100"/>
  <c r="F37"/>
  <c i="1" r="BB59"/>
  <c i="4" r="BF100"/>
  <c r="J36"/>
  <c i="1" r="AW59"/>
  <c i="4" r="F36"/>
  <c i="1" r="BA59"/>
  <c i="4" r="T100"/>
  <c r="T99"/>
  <c r="T98"/>
  <c r="T97"/>
  <c r="R100"/>
  <c r="R99"/>
  <c r="R98"/>
  <c r="R97"/>
  <c r="P100"/>
  <c r="P99"/>
  <c r="P98"/>
  <c r="P97"/>
  <c i="1" r="AU59"/>
  <c i="4" r="BK100"/>
  <c r="BK99"/>
  <c r="J99"/>
  <c r="BK98"/>
  <c r="J98"/>
  <c r="BK97"/>
  <c r="J97"/>
  <c r="J63"/>
  <c r="J32"/>
  <c i="1" r="AG59"/>
  <c i="4" r="J100"/>
  <c r="BE100"/>
  <c r="J35"/>
  <c i="1" r="AV59"/>
  <c i="4" r="F35"/>
  <c i="1" r="AZ59"/>
  <c i="4" r="J65"/>
  <c r="J64"/>
  <c r="F91"/>
  <c r="E89"/>
  <c r="F56"/>
  <c r="E54"/>
  <c r="J41"/>
  <c r="J26"/>
  <c r="E26"/>
  <c r="J94"/>
  <c r="J59"/>
  <c r="J25"/>
  <c r="J23"/>
  <c r="E23"/>
  <c r="J93"/>
  <c r="J58"/>
  <c r="J22"/>
  <c r="J20"/>
  <c r="E20"/>
  <c r="F94"/>
  <c r="F59"/>
  <c r="J19"/>
  <c r="J17"/>
  <c r="E17"/>
  <c r="F93"/>
  <c r="F58"/>
  <c r="J16"/>
  <c r="J14"/>
  <c r="J91"/>
  <c r="J56"/>
  <c r="E7"/>
  <c r="E85"/>
  <c r="E50"/>
  <c i="3" r="J39"/>
  <c r="J38"/>
  <c i="1" r="AY57"/>
  <c i="3" r="J37"/>
  <c i="1" r="AX57"/>
  <c i="3" r="BI228"/>
  <c r="BH228"/>
  <c r="BG228"/>
  <c r="BF228"/>
  <c r="T228"/>
  <c r="R228"/>
  <c r="P228"/>
  <c r="BK228"/>
  <c r="J228"/>
  <c r="BE228"/>
  <c r="BI223"/>
  <c r="BH223"/>
  <c r="BG223"/>
  <c r="BF223"/>
  <c r="T223"/>
  <c r="R223"/>
  <c r="P223"/>
  <c r="BK223"/>
  <c r="J223"/>
  <c r="BE223"/>
  <c r="BI218"/>
  <c r="BH218"/>
  <c r="BG218"/>
  <c r="BF218"/>
  <c r="T218"/>
  <c r="R218"/>
  <c r="P218"/>
  <c r="BK218"/>
  <c r="J218"/>
  <c r="BE218"/>
  <c r="BI207"/>
  <c r="BH207"/>
  <c r="BG207"/>
  <c r="BF207"/>
  <c r="T207"/>
  <c r="T206"/>
  <c r="R207"/>
  <c r="R206"/>
  <c r="P207"/>
  <c r="P206"/>
  <c r="BK207"/>
  <c r="BK206"/>
  <c r="J206"/>
  <c r="J207"/>
  <c r="BE207"/>
  <c r="J66"/>
  <c r="BI193"/>
  <c r="BH193"/>
  <c r="BG193"/>
  <c r="BF193"/>
  <c r="T193"/>
  <c r="R193"/>
  <c r="P193"/>
  <c r="BK193"/>
  <c r="J193"/>
  <c r="BE193"/>
  <c r="BI187"/>
  <c r="BH187"/>
  <c r="BG187"/>
  <c r="BF187"/>
  <c r="T187"/>
  <c r="R187"/>
  <c r="P187"/>
  <c r="BK187"/>
  <c r="J187"/>
  <c r="BE187"/>
  <c r="BI181"/>
  <c r="BH181"/>
  <c r="BG181"/>
  <c r="BF181"/>
  <c r="T181"/>
  <c r="R181"/>
  <c r="P181"/>
  <c r="BK181"/>
  <c r="J181"/>
  <c r="BE181"/>
  <c r="BI176"/>
  <c r="BH176"/>
  <c r="BG176"/>
  <c r="BF176"/>
  <c r="T176"/>
  <c r="R176"/>
  <c r="P176"/>
  <c r="BK176"/>
  <c r="J176"/>
  <c r="BE176"/>
  <c r="BI171"/>
  <c r="BH171"/>
  <c r="BG171"/>
  <c r="BF171"/>
  <c r="T171"/>
  <c r="R171"/>
  <c r="P171"/>
  <c r="BK171"/>
  <c r="J171"/>
  <c r="BE171"/>
  <c r="BI166"/>
  <c r="BH166"/>
  <c r="BG166"/>
  <c r="BF166"/>
  <c r="T166"/>
  <c r="R166"/>
  <c r="P166"/>
  <c r="BK166"/>
  <c r="J166"/>
  <c r="BE166"/>
  <c r="BI157"/>
  <c r="BH157"/>
  <c r="BG157"/>
  <c r="BF157"/>
  <c r="T157"/>
  <c r="R157"/>
  <c r="P157"/>
  <c r="BK157"/>
  <c r="J157"/>
  <c r="BE157"/>
  <c r="BI148"/>
  <c r="BH148"/>
  <c r="BG148"/>
  <c r="BF148"/>
  <c r="T148"/>
  <c r="R148"/>
  <c r="P148"/>
  <c r="BK148"/>
  <c r="J148"/>
  <c r="BE148"/>
  <c r="BI140"/>
  <c r="BH140"/>
  <c r="BG140"/>
  <c r="BF140"/>
  <c r="T140"/>
  <c r="R140"/>
  <c r="P140"/>
  <c r="BK140"/>
  <c r="J140"/>
  <c r="BE140"/>
  <c r="BI136"/>
  <c r="BH136"/>
  <c r="BG136"/>
  <c r="BF136"/>
  <c r="T136"/>
  <c r="R136"/>
  <c r="P136"/>
  <c r="BK136"/>
  <c r="J136"/>
  <c r="BE136"/>
  <c r="BI130"/>
  <c r="BH130"/>
  <c r="BG130"/>
  <c r="BF130"/>
  <c r="T130"/>
  <c r="R130"/>
  <c r="P130"/>
  <c r="BK130"/>
  <c r="J130"/>
  <c r="BE130"/>
  <c r="BI124"/>
  <c r="BH124"/>
  <c r="BG124"/>
  <c r="BF124"/>
  <c r="T124"/>
  <c r="R124"/>
  <c r="P124"/>
  <c r="BK124"/>
  <c r="J124"/>
  <c r="BE124"/>
  <c r="BI120"/>
  <c r="BH120"/>
  <c r="BG120"/>
  <c r="BF120"/>
  <c r="T120"/>
  <c r="R120"/>
  <c r="P120"/>
  <c r="BK120"/>
  <c r="J120"/>
  <c r="BE120"/>
  <c r="BI114"/>
  <c r="BH114"/>
  <c r="BG114"/>
  <c r="BF114"/>
  <c r="T114"/>
  <c r="R114"/>
  <c r="P114"/>
  <c r="BK114"/>
  <c r="J114"/>
  <c r="BE114"/>
  <c r="BI111"/>
  <c r="BH111"/>
  <c r="BG111"/>
  <c r="BF111"/>
  <c r="T111"/>
  <c r="R111"/>
  <c r="P111"/>
  <c r="BK111"/>
  <c r="J111"/>
  <c r="BE111"/>
  <c r="BI105"/>
  <c r="BH105"/>
  <c r="BG105"/>
  <c r="BF105"/>
  <c r="T105"/>
  <c r="R105"/>
  <c r="P105"/>
  <c r="BK105"/>
  <c r="J105"/>
  <c r="BE105"/>
  <c r="BI100"/>
  <c r="BH100"/>
  <c r="BG100"/>
  <c r="BF100"/>
  <c r="T100"/>
  <c r="R100"/>
  <c r="P100"/>
  <c r="BK100"/>
  <c r="J100"/>
  <c r="BE100"/>
  <c r="BI96"/>
  <c r="BH96"/>
  <c r="BG96"/>
  <c r="BF96"/>
  <c r="T96"/>
  <c r="R96"/>
  <c r="P96"/>
  <c r="BK96"/>
  <c r="J96"/>
  <c r="BE96"/>
  <c r="BI91"/>
  <c r="F39"/>
  <c i="1" r="BD57"/>
  <c i="3" r="BH91"/>
  <c r="F38"/>
  <c i="1" r="BC57"/>
  <c i="3" r="BG91"/>
  <c r="F37"/>
  <c i="1" r="BB57"/>
  <c i="3" r="BF91"/>
  <c r="J36"/>
  <c i="1" r="AW57"/>
  <c i="3" r="F36"/>
  <c i="1" r="BA57"/>
  <c i="3" r="T91"/>
  <c r="T90"/>
  <c r="T89"/>
  <c r="T88"/>
  <c r="R91"/>
  <c r="R90"/>
  <c r="R89"/>
  <c r="R88"/>
  <c r="P91"/>
  <c r="P90"/>
  <c r="P89"/>
  <c r="P88"/>
  <c i="1" r="AU57"/>
  <c i="3" r="BK91"/>
  <c r="BK90"/>
  <c r="J90"/>
  <c r="BK89"/>
  <c r="J89"/>
  <c r="BK88"/>
  <c r="J88"/>
  <c r="J63"/>
  <c r="J32"/>
  <c i="1" r="AG57"/>
  <c i="3" r="J91"/>
  <c r="BE91"/>
  <c r="J35"/>
  <c i="1" r="AV57"/>
  <c i="3" r="F35"/>
  <c i="1" r="AZ57"/>
  <c i="3" r="J65"/>
  <c r="J64"/>
  <c r="F82"/>
  <c r="E80"/>
  <c r="F56"/>
  <c r="E54"/>
  <c r="J41"/>
  <c r="J26"/>
  <c r="E26"/>
  <c r="J85"/>
  <c r="J59"/>
  <c r="J25"/>
  <c r="J23"/>
  <c r="E23"/>
  <c r="J84"/>
  <c r="J58"/>
  <c r="J22"/>
  <c r="J20"/>
  <c r="E20"/>
  <c r="F85"/>
  <c r="F59"/>
  <c r="J19"/>
  <c r="J17"/>
  <c r="E17"/>
  <c r="F84"/>
  <c r="F58"/>
  <c r="J16"/>
  <c r="J14"/>
  <c r="J82"/>
  <c r="J56"/>
  <c r="E7"/>
  <c r="E76"/>
  <c r="E50"/>
  <c i="2" r="J39"/>
  <c r="J38"/>
  <c i="1" r="AY56"/>
  <c i="2" r="J37"/>
  <c i="1" r="AX56"/>
  <c i="2" r="BI468"/>
  <c r="BH468"/>
  <c r="BG468"/>
  <c r="BF468"/>
  <c r="T468"/>
  <c r="T467"/>
  <c r="R468"/>
  <c r="R467"/>
  <c r="P468"/>
  <c r="P467"/>
  <c r="BK468"/>
  <c r="BK467"/>
  <c r="J467"/>
  <c r="J468"/>
  <c r="BE468"/>
  <c r="J75"/>
  <c r="BI464"/>
  <c r="BH464"/>
  <c r="BG464"/>
  <c r="BF464"/>
  <c r="T464"/>
  <c r="R464"/>
  <c r="P464"/>
  <c r="BK464"/>
  <c r="J464"/>
  <c r="BE464"/>
  <c r="BI461"/>
  <c r="BH461"/>
  <c r="BG461"/>
  <c r="BF461"/>
  <c r="T461"/>
  <c r="R461"/>
  <c r="P461"/>
  <c r="BK461"/>
  <c r="J461"/>
  <c r="BE461"/>
  <c r="BI458"/>
  <c r="BH458"/>
  <c r="BG458"/>
  <c r="BF458"/>
  <c r="T458"/>
  <c r="T457"/>
  <c r="T456"/>
  <c r="R458"/>
  <c r="R457"/>
  <c r="R456"/>
  <c r="P458"/>
  <c r="P457"/>
  <c r="P456"/>
  <c r="BK458"/>
  <c r="BK457"/>
  <c r="J457"/>
  <c r="BK456"/>
  <c r="J456"/>
  <c r="J458"/>
  <c r="BE458"/>
  <c r="J74"/>
  <c r="J73"/>
  <c r="BI452"/>
  <c r="BH452"/>
  <c r="BG452"/>
  <c r="BF452"/>
  <c r="T452"/>
  <c r="T451"/>
  <c r="R452"/>
  <c r="R451"/>
  <c r="P452"/>
  <c r="P451"/>
  <c r="BK452"/>
  <c r="BK451"/>
  <c r="J451"/>
  <c r="J452"/>
  <c r="BE452"/>
  <c r="J72"/>
  <c r="BI448"/>
  <c r="BH448"/>
  <c r="BG448"/>
  <c r="BF448"/>
  <c r="T448"/>
  <c r="R448"/>
  <c r="P448"/>
  <c r="BK448"/>
  <c r="J448"/>
  <c r="BE448"/>
  <c r="BI446"/>
  <c r="BH446"/>
  <c r="BG446"/>
  <c r="BF446"/>
  <c r="T446"/>
  <c r="R446"/>
  <c r="P446"/>
  <c r="BK446"/>
  <c r="J446"/>
  <c r="BE446"/>
  <c r="BI441"/>
  <c r="BH441"/>
  <c r="BG441"/>
  <c r="BF441"/>
  <c r="T441"/>
  <c r="R441"/>
  <c r="P441"/>
  <c r="BK441"/>
  <c r="J441"/>
  <c r="BE441"/>
  <c r="BI433"/>
  <c r="BH433"/>
  <c r="BG433"/>
  <c r="BF433"/>
  <c r="T433"/>
  <c r="T432"/>
  <c r="R433"/>
  <c r="R432"/>
  <c r="P433"/>
  <c r="P432"/>
  <c r="BK433"/>
  <c r="BK432"/>
  <c r="J432"/>
  <c r="J433"/>
  <c r="BE433"/>
  <c r="J71"/>
  <c r="BI428"/>
  <c r="BH428"/>
  <c r="BG428"/>
  <c r="BF428"/>
  <c r="T428"/>
  <c r="R428"/>
  <c r="P428"/>
  <c r="BK428"/>
  <c r="J428"/>
  <c r="BE428"/>
  <c r="BI424"/>
  <c r="BH424"/>
  <c r="BG424"/>
  <c r="BF424"/>
  <c r="T424"/>
  <c r="R424"/>
  <c r="P424"/>
  <c r="BK424"/>
  <c r="J424"/>
  <c r="BE424"/>
  <c r="BI418"/>
  <c r="BH418"/>
  <c r="BG418"/>
  <c r="BF418"/>
  <c r="T418"/>
  <c r="R418"/>
  <c r="P418"/>
  <c r="BK418"/>
  <c r="J418"/>
  <c r="BE418"/>
  <c r="BI413"/>
  <c r="BH413"/>
  <c r="BG413"/>
  <c r="BF413"/>
  <c r="T413"/>
  <c r="R413"/>
  <c r="P413"/>
  <c r="BK413"/>
  <c r="J413"/>
  <c r="BE413"/>
  <c r="BI408"/>
  <c r="BH408"/>
  <c r="BG408"/>
  <c r="BF408"/>
  <c r="T408"/>
  <c r="R408"/>
  <c r="P408"/>
  <c r="BK408"/>
  <c r="J408"/>
  <c r="BE408"/>
  <c r="BI402"/>
  <c r="BH402"/>
  <c r="BG402"/>
  <c r="BF402"/>
  <c r="T402"/>
  <c r="R402"/>
  <c r="P402"/>
  <c r="BK402"/>
  <c r="J402"/>
  <c r="BE402"/>
  <c r="BI399"/>
  <c r="BH399"/>
  <c r="BG399"/>
  <c r="BF399"/>
  <c r="T399"/>
  <c r="R399"/>
  <c r="P399"/>
  <c r="BK399"/>
  <c r="J399"/>
  <c r="BE399"/>
  <c r="BI389"/>
  <c r="BH389"/>
  <c r="BG389"/>
  <c r="BF389"/>
  <c r="T389"/>
  <c r="R389"/>
  <c r="P389"/>
  <c r="BK389"/>
  <c r="J389"/>
  <c r="BE389"/>
  <c r="BI386"/>
  <c r="BH386"/>
  <c r="BG386"/>
  <c r="BF386"/>
  <c r="T386"/>
  <c r="R386"/>
  <c r="P386"/>
  <c r="BK386"/>
  <c r="J386"/>
  <c r="BE386"/>
  <c r="BI381"/>
  <c r="BH381"/>
  <c r="BG381"/>
  <c r="BF381"/>
  <c r="T381"/>
  <c r="R381"/>
  <c r="P381"/>
  <c r="BK381"/>
  <c r="J381"/>
  <c r="BE381"/>
  <c r="BI377"/>
  <c r="BH377"/>
  <c r="BG377"/>
  <c r="BF377"/>
  <c r="T377"/>
  <c r="R377"/>
  <c r="P377"/>
  <c r="BK377"/>
  <c r="J377"/>
  <c r="BE377"/>
  <c r="BI373"/>
  <c r="BH373"/>
  <c r="BG373"/>
  <c r="BF373"/>
  <c r="T373"/>
  <c r="R373"/>
  <c r="P373"/>
  <c r="BK373"/>
  <c r="J373"/>
  <c r="BE373"/>
  <c r="BI370"/>
  <c r="BH370"/>
  <c r="BG370"/>
  <c r="BF370"/>
  <c r="T370"/>
  <c r="R370"/>
  <c r="P370"/>
  <c r="BK370"/>
  <c r="J370"/>
  <c r="BE370"/>
  <c r="BI366"/>
  <c r="BH366"/>
  <c r="BG366"/>
  <c r="BF366"/>
  <c r="T366"/>
  <c r="R366"/>
  <c r="P366"/>
  <c r="BK366"/>
  <c r="J366"/>
  <c r="BE366"/>
  <c r="BI362"/>
  <c r="BH362"/>
  <c r="BG362"/>
  <c r="BF362"/>
  <c r="T362"/>
  <c r="R362"/>
  <c r="P362"/>
  <c r="BK362"/>
  <c r="J362"/>
  <c r="BE362"/>
  <c r="BI355"/>
  <c r="BH355"/>
  <c r="BG355"/>
  <c r="BF355"/>
  <c r="T355"/>
  <c r="R355"/>
  <c r="P355"/>
  <c r="BK355"/>
  <c r="J355"/>
  <c r="BE355"/>
  <c r="BI352"/>
  <c r="BH352"/>
  <c r="BG352"/>
  <c r="BF352"/>
  <c r="T352"/>
  <c r="R352"/>
  <c r="P352"/>
  <c r="BK352"/>
  <c r="J352"/>
  <c r="BE352"/>
  <c r="BI348"/>
  <c r="BH348"/>
  <c r="BG348"/>
  <c r="BF348"/>
  <c r="T348"/>
  <c r="R348"/>
  <c r="P348"/>
  <c r="BK348"/>
  <c r="J348"/>
  <c r="BE348"/>
  <c r="BI343"/>
  <c r="BH343"/>
  <c r="BG343"/>
  <c r="BF343"/>
  <c r="T343"/>
  <c r="R343"/>
  <c r="P343"/>
  <c r="BK343"/>
  <c r="J343"/>
  <c r="BE343"/>
  <c r="BI339"/>
  <c r="BH339"/>
  <c r="BG339"/>
  <c r="BF339"/>
  <c r="T339"/>
  <c r="R339"/>
  <c r="P339"/>
  <c r="BK339"/>
  <c r="J339"/>
  <c r="BE339"/>
  <c r="BI336"/>
  <c r="BH336"/>
  <c r="BG336"/>
  <c r="BF336"/>
  <c r="T336"/>
  <c r="R336"/>
  <c r="P336"/>
  <c r="BK336"/>
  <c r="J336"/>
  <c r="BE336"/>
  <c r="BI328"/>
  <c r="BH328"/>
  <c r="BG328"/>
  <c r="BF328"/>
  <c r="T328"/>
  <c r="R328"/>
  <c r="P328"/>
  <c r="BK328"/>
  <c r="J328"/>
  <c r="BE328"/>
  <c r="BI320"/>
  <c r="BH320"/>
  <c r="BG320"/>
  <c r="BF320"/>
  <c r="T320"/>
  <c r="T319"/>
  <c r="R320"/>
  <c r="R319"/>
  <c r="P320"/>
  <c r="P319"/>
  <c r="BK320"/>
  <c r="BK319"/>
  <c r="J319"/>
  <c r="J320"/>
  <c r="BE320"/>
  <c r="J70"/>
  <c r="BI315"/>
  <c r="BH315"/>
  <c r="BG315"/>
  <c r="BF315"/>
  <c r="T315"/>
  <c r="R315"/>
  <c r="P315"/>
  <c r="BK315"/>
  <c r="J315"/>
  <c r="BE315"/>
  <c r="BI305"/>
  <c r="BH305"/>
  <c r="BG305"/>
  <c r="BF305"/>
  <c r="T305"/>
  <c r="T304"/>
  <c r="R305"/>
  <c r="R304"/>
  <c r="P305"/>
  <c r="P304"/>
  <c r="BK305"/>
  <c r="BK304"/>
  <c r="J304"/>
  <c r="J305"/>
  <c r="BE305"/>
  <c r="J69"/>
  <c r="BI299"/>
  <c r="BH299"/>
  <c r="BG299"/>
  <c r="BF299"/>
  <c r="T299"/>
  <c r="R299"/>
  <c r="P299"/>
  <c r="BK299"/>
  <c r="J299"/>
  <c r="BE299"/>
  <c r="BI291"/>
  <c r="BH291"/>
  <c r="BG291"/>
  <c r="BF291"/>
  <c r="T291"/>
  <c r="R291"/>
  <c r="P291"/>
  <c r="BK291"/>
  <c r="J291"/>
  <c r="BE291"/>
  <c r="BI286"/>
  <c r="BH286"/>
  <c r="BG286"/>
  <c r="BF286"/>
  <c r="T286"/>
  <c r="R286"/>
  <c r="P286"/>
  <c r="BK286"/>
  <c r="J286"/>
  <c r="BE286"/>
  <c r="BI282"/>
  <c r="BH282"/>
  <c r="BG282"/>
  <c r="BF282"/>
  <c r="T282"/>
  <c r="R282"/>
  <c r="P282"/>
  <c r="BK282"/>
  <c r="J282"/>
  <c r="BE282"/>
  <c r="BI273"/>
  <c r="BH273"/>
  <c r="BG273"/>
  <c r="BF273"/>
  <c r="T273"/>
  <c r="R273"/>
  <c r="P273"/>
  <c r="BK273"/>
  <c r="J273"/>
  <c r="BE273"/>
  <c r="BI268"/>
  <c r="BH268"/>
  <c r="BG268"/>
  <c r="BF268"/>
  <c r="T268"/>
  <c r="T267"/>
  <c r="R268"/>
  <c r="R267"/>
  <c r="P268"/>
  <c r="P267"/>
  <c r="BK268"/>
  <c r="BK267"/>
  <c r="J267"/>
  <c r="J268"/>
  <c r="BE268"/>
  <c r="J68"/>
  <c r="BI264"/>
  <c r="BH264"/>
  <c r="BG264"/>
  <c r="BF264"/>
  <c r="T264"/>
  <c r="R264"/>
  <c r="P264"/>
  <c r="BK264"/>
  <c r="J264"/>
  <c r="BE264"/>
  <c r="BI256"/>
  <c r="BH256"/>
  <c r="BG256"/>
  <c r="BF256"/>
  <c r="T256"/>
  <c r="R256"/>
  <c r="P256"/>
  <c r="BK256"/>
  <c r="J256"/>
  <c r="BE256"/>
  <c r="BI253"/>
  <c r="BH253"/>
  <c r="BG253"/>
  <c r="BF253"/>
  <c r="T253"/>
  <c r="R253"/>
  <c r="P253"/>
  <c r="BK253"/>
  <c r="J253"/>
  <c r="BE253"/>
  <c r="BI247"/>
  <c r="BH247"/>
  <c r="BG247"/>
  <c r="BF247"/>
  <c r="T247"/>
  <c r="R247"/>
  <c r="P247"/>
  <c r="BK247"/>
  <c r="J247"/>
  <c r="BE247"/>
  <c r="BI243"/>
  <c r="BH243"/>
  <c r="BG243"/>
  <c r="BF243"/>
  <c r="T243"/>
  <c r="T242"/>
  <c r="R243"/>
  <c r="R242"/>
  <c r="P243"/>
  <c r="P242"/>
  <c r="BK243"/>
  <c r="BK242"/>
  <c r="J242"/>
  <c r="J243"/>
  <c r="BE243"/>
  <c r="J67"/>
  <c r="BI236"/>
  <c r="BH236"/>
  <c r="BG236"/>
  <c r="BF236"/>
  <c r="T236"/>
  <c r="R236"/>
  <c r="P236"/>
  <c r="BK236"/>
  <c r="J236"/>
  <c r="BE236"/>
  <c r="BI233"/>
  <c r="BH233"/>
  <c r="BG233"/>
  <c r="BF233"/>
  <c r="T233"/>
  <c r="R233"/>
  <c r="P233"/>
  <c r="BK233"/>
  <c r="J233"/>
  <c r="BE233"/>
  <c r="BI228"/>
  <c r="BH228"/>
  <c r="BG228"/>
  <c r="BF228"/>
  <c r="T228"/>
  <c r="R228"/>
  <c r="P228"/>
  <c r="BK228"/>
  <c r="J228"/>
  <c r="BE228"/>
  <c r="BI223"/>
  <c r="BH223"/>
  <c r="BG223"/>
  <c r="BF223"/>
  <c r="T223"/>
  <c r="R223"/>
  <c r="P223"/>
  <c r="BK223"/>
  <c r="J223"/>
  <c r="BE223"/>
  <c r="BI220"/>
  <c r="BH220"/>
  <c r="BG220"/>
  <c r="BF220"/>
  <c r="T220"/>
  <c r="R220"/>
  <c r="P220"/>
  <c r="BK220"/>
  <c r="J220"/>
  <c r="BE220"/>
  <c r="BI213"/>
  <c r="BH213"/>
  <c r="BG213"/>
  <c r="BF213"/>
  <c r="T213"/>
  <c r="R213"/>
  <c r="P213"/>
  <c r="BK213"/>
  <c r="J213"/>
  <c r="BE213"/>
  <c r="BI209"/>
  <c r="BH209"/>
  <c r="BG209"/>
  <c r="BF209"/>
  <c r="T209"/>
  <c r="T208"/>
  <c r="R209"/>
  <c r="R208"/>
  <c r="P209"/>
  <c r="P208"/>
  <c r="BK209"/>
  <c r="BK208"/>
  <c r="J208"/>
  <c r="J209"/>
  <c r="BE209"/>
  <c r="J66"/>
  <c r="BI205"/>
  <c r="BH205"/>
  <c r="BG205"/>
  <c r="BF205"/>
  <c r="T205"/>
  <c r="R205"/>
  <c r="P205"/>
  <c r="BK205"/>
  <c r="J205"/>
  <c r="BE205"/>
  <c r="BI202"/>
  <c r="BH202"/>
  <c r="BG202"/>
  <c r="BF202"/>
  <c r="T202"/>
  <c r="R202"/>
  <c r="P202"/>
  <c r="BK202"/>
  <c r="J202"/>
  <c r="BE202"/>
  <c r="BI198"/>
  <c r="BH198"/>
  <c r="BG198"/>
  <c r="BF198"/>
  <c r="T198"/>
  <c r="R198"/>
  <c r="P198"/>
  <c r="BK198"/>
  <c r="J198"/>
  <c r="BE198"/>
  <c r="BI194"/>
  <c r="BH194"/>
  <c r="BG194"/>
  <c r="BF194"/>
  <c r="T194"/>
  <c r="R194"/>
  <c r="P194"/>
  <c r="BK194"/>
  <c r="J194"/>
  <c r="BE194"/>
  <c r="BI189"/>
  <c r="BH189"/>
  <c r="BG189"/>
  <c r="BF189"/>
  <c r="T189"/>
  <c r="R189"/>
  <c r="P189"/>
  <c r="BK189"/>
  <c r="J189"/>
  <c r="BE189"/>
  <c r="BI181"/>
  <c r="BH181"/>
  <c r="BG181"/>
  <c r="BF181"/>
  <c r="T181"/>
  <c r="R181"/>
  <c r="P181"/>
  <c r="BK181"/>
  <c r="J181"/>
  <c r="BE181"/>
  <c r="BI177"/>
  <c r="BH177"/>
  <c r="BG177"/>
  <c r="BF177"/>
  <c r="T177"/>
  <c r="R177"/>
  <c r="P177"/>
  <c r="BK177"/>
  <c r="J177"/>
  <c r="BE177"/>
  <c r="BI168"/>
  <c r="BH168"/>
  <c r="BG168"/>
  <c r="BF168"/>
  <c r="T168"/>
  <c r="R168"/>
  <c r="P168"/>
  <c r="BK168"/>
  <c r="J168"/>
  <c r="BE168"/>
  <c r="BI159"/>
  <c r="BH159"/>
  <c r="BG159"/>
  <c r="BF159"/>
  <c r="T159"/>
  <c r="R159"/>
  <c r="P159"/>
  <c r="BK159"/>
  <c r="J159"/>
  <c r="BE159"/>
  <c r="BI157"/>
  <c r="BH157"/>
  <c r="BG157"/>
  <c r="BF157"/>
  <c r="T157"/>
  <c r="R157"/>
  <c r="P157"/>
  <c r="BK157"/>
  <c r="J157"/>
  <c r="BE157"/>
  <c r="BI152"/>
  <c r="BH152"/>
  <c r="BG152"/>
  <c r="BF152"/>
  <c r="T152"/>
  <c r="R152"/>
  <c r="P152"/>
  <c r="BK152"/>
  <c r="J152"/>
  <c r="BE152"/>
  <c r="BI148"/>
  <c r="BH148"/>
  <c r="BG148"/>
  <c r="BF148"/>
  <c r="T148"/>
  <c r="R148"/>
  <c r="P148"/>
  <c r="BK148"/>
  <c r="J148"/>
  <c r="BE148"/>
  <c r="BI143"/>
  <c r="BH143"/>
  <c r="BG143"/>
  <c r="BF143"/>
  <c r="T143"/>
  <c r="R143"/>
  <c r="P143"/>
  <c r="BK143"/>
  <c r="J143"/>
  <c r="BE143"/>
  <c r="BI140"/>
  <c r="BH140"/>
  <c r="BG140"/>
  <c r="BF140"/>
  <c r="T140"/>
  <c r="R140"/>
  <c r="P140"/>
  <c r="BK140"/>
  <c r="J140"/>
  <c r="BE140"/>
  <c r="BI136"/>
  <c r="BH136"/>
  <c r="BG136"/>
  <c r="BF136"/>
  <c r="T136"/>
  <c r="R136"/>
  <c r="P136"/>
  <c r="BK136"/>
  <c r="J136"/>
  <c r="BE136"/>
  <c r="BI131"/>
  <c r="BH131"/>
  <c r="BG131"/>
  <c r="BF131"/>
  <c r="T131"/>
  <c r="R131"/>
  <c r="P131"/>
  <c r="BK131"/>
  <c r="J131"/>
  <c r="BE131"/>
  <c r="BI122"/>
  <c r="BH122"/>
  <c r="BG122"/>
  <c r="BF122"/>
  <c r="T122"/>
  <c r="R122"/>
  <c r="P122"/>
  <c r="BK122"/>
  <c r="J122"/>
  <c r="BE122"/>
  <c r="BI116"/>
  <c r="BH116"/>
  <c r="BG116"/>
  <c r="BF116"/>
  <c r="T116"/>
  <c r="R116"/>
  <c r="P116"/>
  <c r="BK116"/>
  <c r="J116"/>
  <c r="BE116"/>
  <c r="BI112"/>
  <c r="BH112"/>
  <c r="BG112"/>
  <c r="BF112"/>
  <c r="T112"/>
  <c r="R112"/>
  <c r="P112"/>
  <c r="BK112"/>
  <c r="J112"/>
  <c r="BE112"/>
  <c r="BI108"/>
  <c r="BH108"/>
  <c r="BG108"/>
  <c r="BF108"/>
  <c r="T108"/>
  <c r="R108"/>
  <c r="P108"/>
  <c r="BK108"/>
  <c r="J108"/>
  <c r="BE108"/>
  <c r="BI100"/>
  <c r="F39"/>
  <c i="1" r="BD56"/>
  <c i="2" r="BH100"/>
  <c r="F38"/>
  <c i="1" r="BC56"/>
  <c i="2" r="BG100"/>
  <c r="F37"/>
  <c i="1" r="BB56"/>
  <c i="2" r="BF100"/>
  <c r="J36"/>
  <c i="1" r="AW56"/>
  <c i="2" r="F36"/>
  <c i="1" r="BA56"/>
  <c i="2" r="T100"/>
  <c r="T99"/>
  <c r="T98"/>
  <c r="T97"/>
  <c r="R100"/>
  <c r="R99"/>
  <c r="R98"/>
  <c r="R97"/>
  <c r="P100"/>
  <c r="P99"/>
  <c r="P98"/>
  <c r="P97"/>
  <c i="1" r="AU56"/>
  <c i="2" r="BK100"/>
  <c r="BK99"/>
  <c r="J99"/>
  <c r="BK98"/>
  <c r="J98"/>
  <c r="BK97"/>
  <c r="J97"/>
  <c r="J63"/>
  <c r="J32"/>
  <c i="1" r="AG56"/>
  <c i="2" r="J100"/>
  <c r="BE100"/>
  <c r="J35"/>
  <c i="1" r="AV56"/>
  <c i="2" r="F35"/>
  <c i="1" r="AZ56"/>
  <c i="2" r="J65"/>
  <c r="J64"/>
  <c r="F91"/>
  <c r="E89"/>
  <c r="F56"/>
  <c r="E54"/>
  <c r="J41"/>
  <c r="J26"/>
  <c r="E26"/>
  <c r="J94"/>
  <c r="J59"/>
  <c r="J25"/>
  <c r="J23"/>
  <c r="E23"/>
  <c r="J93"/>
  <c r="J58"/>
  <c r="J22"/>
  <c r="J20"/>
  <c r="E20"/>
  <c r="F94"/>
  <c r="F59"/>
  <c r="J19"/>
  <c r="J17"/>
  <c r="E17"/>
  <c r="F93"/>
  <c r="F58"/>
  <c r="J16"/>
  <c r="J14"/>
  <c r="J91"/>
  <c r="J56"/>
  <c r="E7"/>
  <c r="E85"/>
  <c r="E50"/>
  <c i="1" r="BD64"/>
  <c r="BC64"/>
  <c r="BB64"/>
  <c r="BA64"/>
  <c r="AZ64"/>
  <c r="AY64"/>
  <c r="AX64"/>
  <c r="AW64"/>
  <c r="AV64"/>
  <c r="AU64"/>
  <c r="AT64"/>
  <c r="AS64"/>
  <c r="AG64"/>
  <c r="BD61"/>
  <c r="BC61"/>
  <c r="BB61"/>
  <c r="BA61"/>
  <c r="AZ61"/>
  <c r="AY61"/>
  <c r="AX61"/>
  <c r="AW61"/>
  <c r="AV61"/>
  <c r="AU61"/>
  <c r="AT61"/>
  <c r="AS61"/>
  <c r="AG61"/>
  <c r="BD58"/>
  <c r="BC58"/>
  <c r="BB58"/>
  <c r="BA58"/>
  <c r="AZ58"/>
  <c r="AY58"/>
  <c r="AX58"/>
  <c r="AW58"/>
  <c r="AV58"/>
  <c r="AU58"/>
  <c r="AT58"/>
  <c r="AS58"/>
  <c r="AG58"/>
  <c r="BD55"/>
  <c r="BC55"/>
  <c r="BB55"/>
  <c r="BA55"/>
  <c r="AZ55"/>
  <c r="AY55"/>
  <c r="AX55"/>
  <c r="AW55"/>
  <c r="AV55"/>
  <c r="AU55"/>
  <c r="AT55"/>
  <c r="AS55"/>
  <c r="AG55"/>
  <c r="BD54"/>
  <c r="W33"/>
  <c r="BC54"/>
  <c r="W32"/>
  <c r="BB54"/>
  <c r="W31"/>
  <c r="BA54"/>
  <c r="W30"/>
  <c r="AZ54"/>
  <c r="W29"/>
  <c r="AY54"/>
  <c r="AX54"/>
  <c r="AW54"/>
  <c r="AK30"/>
  <c r="AV54"/>
  <c r="AK29"/>
  <c r="AU54"/>
  <c r="AT54"/>
  <c r="AS54"/>
  <c r="AG54"/>
  <c r="AK26"/>
  <c r="AT70"/>
  <c r="AN70"/>
  <c r="AT69"/>
  <c r="AN69"/>
  <c r="AT68"/>
  <c r="AN68"/>
  <c r="AT67"/>
  <c r="AN67"/>
  <c r="AT66"/>
  <c r="AN66"/>
  <c r="AT65"/>
  <c r="AN65"/>
  <c r="AN64"/>
  <c r="AT63"/>
  <c r="AN63"/>
  <c r="AT62"/>
  <c r="AN62"/>
  <c r="AN61"/>
  <c r="AT60"/>
  <c r="AN60"/>
  <c r="AT59"/>
  <c r="AN59"/>
  <c r="AN58"/>
  <c r="AT57"/>
  <c r="AN57"/>
  <c r="AT56"/>
  <c r="AN56"/>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<sst xmlns="http://schemas.openxmlformats.org/spreadsheetml/2006/main">
  <si>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</si>
  <si>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</si>
  <si>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</si>
  <si>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</si>
  <si>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</si>
  <si>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{6bbf2a25-31bc-48ee-8d07-24b1c70a8f05}</t>
  </si>
  <si>
    <t>0,01</t>
  </si>
  <si>
    <t>21</t>
  </si>
  <si>
    <t>15</t>
  </si>
  <si>
    <t>REKAPITULACE ZAKÁZKY</t>
  </si>
  <si>
    <t xml:space="preserve">v ---  níže se nacházejí doplnkové a pomocné údaje k sestavám  --- v</t>
  </si>
  <si>
    <t>Návod na vyplnění</t>
  </si>
  <si>
    <t>0,001</t>
  </si>
  <si>
    <t>Kód:</t>
  </si>
  <si>
    <t>0101Z</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</si>
  <si>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</si>
  <si>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</si>
  <si>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mostních objektů v úseku Měcholupy - Žatec</t>
  </si>
  <si>
    <t>0,1</t>
  </si>
  <si>
    <t>KSO:</t>
  </si>
  <si>
    <t>CC-CZ:</t>
  </si>
  <si>
    <t>1</t>
  </si>
  <si>
    <t>Místo:</t>
  </si>
  <si>
    <t xml:space="preserve"> </t>
  </si>
  <si>
    <t>Datum:</t>
  </si>
  <si>
    <t>16. 3. 2019</t>
  </si>
  <si>
    <t>10</t>
  </si>
  <si>
    <t>100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</si>
  <si>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</si>
  <si>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</si>
  <si>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</si>
  <si>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</si>
  <si>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</si>
  <si>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</si>
  <si>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</si>
  <si>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</si>
  <si>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</si>
  <si>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</si>
  <si>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</si>
  <si>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</si>
  <si>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</si>
  <si>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</si>
  <si>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</si>
  <si>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</si>
  <si>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</si>
  <si>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</si>
  <si>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</si>
  <si>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</si>
  <si>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</si>
  <si>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</si>
  <si>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</si>
  <si>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</si>
  <si>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</si>
  <si>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</si>
  <si>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</si>
  <si>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</si>
  <si>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</si>
  <si>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</si>
  <si>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</si>
  <si>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</si>
  <si>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</si>
  <si>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</si>
  <si>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</si>
  <si>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</si>
  <si>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</si>
  <si>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</si>
  <si>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</si>
  <si>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</si>
  <si>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</si>
  <si>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</si>
  <si>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</si>
  <si>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</si>
  <si>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</si>
  <si>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</si>
  <si>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</si>
  <si>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001</t>
  </si>
  <si>
    <t>ZRN - Oprava propustku v km 99,150</t>
  </si>
  <si>
    <t>STA</t>
  </si>
  <si>
    <t>{05d27458-2efe-4ff1-8442-6d77c2cabed4}</t>
  </si>
  <si>
    <t>2</t>
  </si>
  <si>
    <t>/</t>
  </si>
  <si>
    <t xml:space="preserve">km 99,150 propustek </t>
  </si>
  <si>
    <t>Soupis</t>
  </si>
  <si>
    <t>{04ce748c-8358-47fd-a09e-2713d9410c5c}</t>
  </si>
  <si>
    <t>002</t>
  </si>
  <si>
    <t xml:space="preserve">km 99,150 svršek </t>
  </si>
  <si>
    <t>{16de00a7-6490-4414-a90e-4e03296cdddf}</t>
  </si>
  <si>
    <t>ZRN - Oprava propustku v km 99,587</t>
  </si>
  <si>
    <t>{2019f9b1-059c-405f-baed-67370abbf389}</t>
  </si>
  <si>
    <t xml:space="preserve">km 99,587 propustek </t>
  </si>
  <si>
    <t>{7df36483-8b84-44d1-8e27-ae8b2caa1e5a}</t>
  </si>
  <si>
    <t xml:space="preserve">km 99,587 svršek </t>
  </si>
  <si>
    <t>{5e1da17e-d450-47cf-b32c-0b1c485baaf8}</t>
  </si>
  <si>
    <t>003</t>
  </si>
  <si>
    <t>ZRN - Oprava propustku v km 99,712</t>
  </si>
  <si>
    <t>{85f4865c-bfb5-4452-bf0c-ef9f7460dbc4}</t>
  </si>
  <si>
    <t xml:space="preserve">km 99,712 propustek </t>
  </si>
  <si>
    <t>{789d6064-b1e2-42ef-8d7b-2b71eac8e401}</t>
  </si>
  <si>
    <t>km 99,712 svršek</t>
  </si>
  <si>
    <t>{d76ce2d8-3c14-4434-a5ee-2acc30a02595}</t>
  </si>
  <si>
    <t>004</t>
  </si>
  <si>
    <t xml:space="preserve">ZRN - Oprava mostu v km 101,816 </t>
  </si>
  <si>
    <t>{edf1445d-d40d-41f3-ba01-ccbf6133be2b}</t>
  </si>
  <si>
    <t xml:space="preserve">km 101,816 most </t>
  </si>
  <si>
    <t>{955ba5e6-6fc7-4aed-9b0d-d32a9475dde8}</t>
  </si>
  <si>
    <t xml:space="preserve">km 101,816 svršek </t>
  </si>
  <si>
    <t>{af6c9540-2667-40a2-8cd8-352baf68606b}</t>
  </si>
  <si>
    <t>VRN1</t>
  </si>
  <si>
    <t>Oprava propustku v km 99,150</t>
  </si>
  <si>
    <t>{6a59ca7e-abc0-4f9b-baaf-35c5598d392e}</t>
  </si>
  <si>
    <t>VRN2</t>
  </si>
  <si>
    <t>Oprava propustku v km 99,587</t>
  </si>
  <si>
    <t>{61169102-dfa2-4d2d-92d0-baed671322d1}</t>
  </si>
  <si>
    <t>VRN3</t>
  </si>
  <si>
    <t>Oprava propustku v km 99,712</t>
  </si>
  <si>
    <t>{42c5a484-1704-441e-97ab-3d7ac82ff88b}</t>
  </si>
  <si>
    <t>VRN4</t>
  </si>
  <si>
    <t xml:space="preserve">Oprava mostu v km 101,816 </t>
  </si>
  <si>
    <t>{cebff749-475f-4eef-bb9c-f68700fed808}</t>
  </si>
  <si>
    <t>KRYCÍ LIST SOUPISU PRACÍ</t>
  </si>
  <si>
    <t>Objekt:</t>
  </si>
  <si>
    <t>001 - ZRN - Oprava propustku v km 99,150</t>
  </si>
  <si>
    <t>Soupis:</t>
  </si>
  <si>
    <t xml:space="preserve">001 - km 99,150 propustek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</si>
  <si>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</si>
  <si>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</si>
  <si>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</si>
  <si>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</si>
  <si>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</si>
  <si>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</si>
  <si>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</si>
  <si>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</si>
  <si>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</si>
  <si>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</si>
  <si>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</si>
  <si>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</si>
  <si>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</si>
  <si>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</si>
  <si>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</si>
  <si>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</si>
  <si>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</si>
  <si>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</si>
  <si>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</si>
  <si>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</si>
  <si>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</si>
  <si>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</si>
  <si>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</si>
  <si>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</si>
  <si>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</si>
  <si>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</si>
  <si>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</si>
  <si>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</si>
  <si>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</si>
  <si>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</si>
  <si>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</si>
  <si>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</si>
  <si>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</si>
  <si>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</si>
  <si>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</si>
  <si>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</si>
  <si>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průměru kmene do 100 mm i s kořeny z celkové plochy do 1000 m2</t>
  </si>
  <si>
    <t>m2</t>
  </si>
  <si>
    <t>CS ÚRS 2019 01</t>
  </si>
  <si>
    <t>4</t>
  </si>
  <si>
    <t>-1097437203</t>
  </si>
  <si>
    <t>PP</t>
  </si>
  <si>
    <t xml:space="preserve">Odstranění křovin a stromů s odstraněním kořenů  průměru kmene do 100 mm do sklonu terénu 1 : 5, při celkové ploše do 1 000 m2</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</si>
  <si>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</si>
  <si>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</si>
  <si>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</si>
  <si>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na vtoku:</t>
  </si>
  <si>
    <t>7*(4+3+3)</t>
  </si>
  <si>
    <t>na výtoku:</t>
  </si>
  <si>
    <t>8*(4+3+3)</t>
  </si>
  <si>
    <t>Součet</t>
  </si>
  <si>
    <t>111251111</t>
  </si>
  <si>
    <t>Drcení ořezaných větví D do 100 mm s odvozem do 20 km</t>
  </si>
  <si>
    <t>m3</t>
  </si>
  <si>
    <t>-359946794</t>
  </si>
  <si>
    <t>Drcení ořezaných větví strojně - (štěpkování) o průměru větví do 100 mm</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</si>
  <si>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</si>
  <si>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150*0,02</t>
  </si>
  <si>
    <t>3</t>
  </si>
  <si>
    <t>115001103</t>
  </si>
  <si>
    <t>Převedení vody potrubím DN do 250</t>
  </si>
  <si>
    <t>m</t>
  </si>
  <si>
    <t>96311988</t>
  </si>
  <si>
    <t>Převedení vody potrubím průměru DN přes 150 do 250</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</si>
  <si>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</si>
  <si>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P</t>
  </si>
  <si>
    <t>Poznámka k položce:_x000d_
včetně případného čerpání</t>
  </si>
  <si>
    <t>119001421</t>
  </si>
  <si>
    <t>Dočasné zajištění kabelů a kabelových tratí ze 3 volně ložených kabelů</t>
  </si>
  <si>
    <t>233784349</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</si>
  <si>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</si>
  <si>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</si>
  <si>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Poznámka k položce:_x000d_
včetně přeložení (bez přerušení vedení, s vyvěšením)</t>
  </si>
  <si>
    <t>ve správě SSZT:</t>
  </si>
  <si>
    <t>5</t>
  </si>
  <si>
    <t>121101101</t>
  </si>
  <si>
    <t>Sejmutí ornice s přemístěním na vzdálenost do 50 m</t>
  </si>
  <si>
    <t>161386916</t>
  </si>
  <si>
    <t xml:space="preserve">Sejmutí ornice nebo lesní půdy  s vodorovným přemístěním na hromady v místě upotřebení nebo na dočasné či trvalé skládky se složením, na vzdálenost do 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</si>
  <si>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</si>
  <si>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 xml:space="preserve">Poznámka k položce:_x000d_
podél říms křídel_x000d_
</t>
  </si>
  <si>
    <t>2*7*2*0,1</t>
  </si>
  <si>
    <t>2*8*2*0,1</t>
  </si>
  <si>
    <t>6</t>
  </si>
  <si>
    <t>122202501</t>
  </si>
  <si>
    <t>Odkopávky a prokopávky nezapažené pro spodní stavbu železnic do 100 m3 v hornině tř. 3</t>
  </si>
  <si>
    <t>-733210895</t>
  </si>
  <si>
    <t>Odkopávky a prokopávky nezapažené pro spodní stavbu železnic strojně s přemístěním výkopku v příčných profilech do 15 m nebo s naložením na dopravní prostředek v hornině tř. 3 do 100 m3</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</si>
  <si>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Vykopávky v ostatních zemnících se oceňují podle kapitoly 3*2 Zemníky Všeobecných podmínek tohoto katalogu;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 5. Odkopávky a prokopávky v hornině tř. 6 a 7 s požadavkem fragmentace se oceňují cenami 122 60-2211 až 122 60-2234. </t>
  </si>
  <si>
    <t>Poznámka k položce:_x000d_
výkopy pro izolaci a příčné odvodnění</t>
  </si>
  <si>
    <t>9,0*5,4*0,7</t>
  </si>
  <si>
    <t>7</t>
  </si>
  <si>
    <t>122202509</t>
  </si>
  <si>
    <t>Příplatek k odkopávkám pro spodní stavbu železnic v hornině tř. 3 za lepivost</t>
  </si>
  <si>
    <t>1635890801</t>
  </si>
  <si>
    <t>Odkopávky a prokopávky nezapažené pro spodní stavbu železnic strojně s přemístěním výkopku v příčných profilech do 15 m nebo s naložením na dopravní prostředek v hornině tř. 3 Příplatek k cenám za lepivost horniny tř. 3</t>
  </si>
  <si>
    <t>34,020/2</t>
  </si>
  <si>
    <t>8</t>
  </si>
  <si>
    <t>130001101</t>
  </si>
  <si>
    <t>Příplatek za ztížení vykopávky v blízkosti podzemního vedení</t>
  </si>
  <si>
    <t>853585951</t>
  </si>
  <si>
    <t xml:space="preserve">Příplatek k cenám hloubených vykopávek za ztížení vykopávky  v blízkosti podzemního vedení nebo výbušnin pro jakoukoliv třídu horniny</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</si>
  <si>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</si>
  <si>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9</t>
  </si>
  <si>
    <t>131212502</t>
  </si>
  <si>
    <t>Hloubení jam pro sloupky u železnic ručně do 0,5 m3 v nesoudržných horninách tř. 3</t>
  </si>
  <si>
    <t>-1201034787</t>
  </si>
  <si>
    <t>Hloubení jam pro spodní stavbu železnic ručně pro sloupky zábradlí, značky, apod. objemu do 0,5 m3 s odhozením výkopku nebo naložením na dopravní prostředek v horninách tř. 3 nesoudržných</t>
  </si>
  <si>
    <t xml:space="preserve">Poznámka k souboru cen:_x000d_
1. V cenách jsou započteny i náklady na přehození výkopku na přilehlém terénu na vzdálenost do 3 m od okraje jámy nebo naložení na dopravní prostředek. </t>
  </si>
  <si>
    <t>pro patky nového zábradlí v úrovni drážní stezky v přechodech mostního objektu:</t>
  </si>
  <si>
    <t>(4*2)*0,3*0,3*1,3</t>
  </si>
  <si>
    <t>131212509</t>
  </si>
  <si>
    <t>Příplatek za lepivost, hloubení jam pro sloupky u železnic do 0,5 m3 ručně v horninách tř. 3</t>
  </si>
  <si>
    <t>1031046456</t>
  </si>
  <si>
    <t>Hloubení jam pro spodní stavbu železnic ručně pro sloupky zábradlí, značky, apod. objemu do 0,5 m3 s odhozením výkopku nebo naložením na dopravní prostředek v horninách tř. 3 Příplatek k cenám za lepivost horniny tř. 3</t>
  </si>
  <si>
    <t>0,936/2</t>
  </si>
  <si>
    <t>11</t>
  </si>
  <si>
    <t>151103101</t>
  </si>
  <si>
    <t>Zřízení příložného pažení a rozepření stěn kolejového lože do 20 m2 hl do 2 m</t>
  </si>
  <si>
    <t>179492209</t>
  </si>
  <si>
    <t>Zřízení pažení a rozepření stěn výkopu kolejového lože plochy do 20 m2 pro jakoukoliv mezerovitost příložné, hloubky do 2 m</t>
  </si>
  <si>
    <t xml:space="preserve">Poznámka k souboru cen:_x000d_
1. Plocha mezer mezi pažinami příložného pažení se od plochy příložného pažení neodečítá; nezapažené plochy u pažení zátažného nebo hnaného se od plochy pažení odečítají. </t>
  </si>
  <si>
    <t>zapažení části kolejového lože a pláně (pro odbourání a zřízení nových říms):</t>
  </si>
  <si>
    <t>2*(0,2+0,55)*6</t>
  </si>
  <si>
    <t>12</t>
  </si>
  <si>
    <t>151103111</t>
  </si>
  <si>
    <t>Odstranění příložného pažení a rozepření stěn kolejového lože do 20 m2 hl do 2 m</t>
  </si>
  <si>
    <t>1653025089</t>
  </si>
  <si>
    <t>Odstranění pažení a rozepření stěn výkopu kolejového lože plochy do 20 m2 s uložením materiálu na vzdálenost do 3 m od kraje výkopu příložné, hloubky do 2 m</t>
  </si>
  <si>
    <t>13</t>
  </si>
  <si>
    <t>162701102</t>
  </si>
  <si>
    <t>Vodorovné přemístění do 7000 m výkopku/sypaniny z horniny tř. 1 až 4</t>
  </si>
  <si>
    <t>-85162467</t>
  </si>
  <si>
    <t xml:space="preserve">Vodorovné přemístění výkopku nebo sypaniny po suchu  na obvyklém dopravním prostředku, bez naložení výkopku, avšak se složením bez rozhrnutí z horniny tř. 1 až 4 na vzdálenost přes 6 000 do 7000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</si>
  <si>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</si>
  <si>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Poznámka k položce:_x000d_
Celkem 7 km (např. EKOSTAVBY Louny s.r.o. - Recyklační středisko Žatec).</t>
  </si>
  <si>
    <t>odtěžená zemina:</t>
  </si>
  <si>
    <t>34,020+0,936</t>
  </si>
  <si>
    <t>z čištění propustku:</t>
  </si>
  <si>
    <t>4+1,587</t>
  </si>
  <si>
    <t>14</t>
  </si>
  <si>
    <t>167101101</t>
  </si>
  <si>
    <t>Nakládání výkopku z hornin tř. 1 až 4 do 100 m3</t>
  </si>
  <si>
    <t>2060318462</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</si>
  <si>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</si>
  <si>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</si>
  <si>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Poznámka k položce:_x000d_
na deponii</t>
  </si>
  <si>
    <t xml:space="preserve">ornice na deponii k rozprostření: </t>
  </si>
  <si>
    <t>6,0</t>
  </si>
  <si>
    <t>171103101</t>
  </si>
  <si>
    <t>Zemní hrázky melioračních kanálů z horniny tř. 1 až 4</t>
  </si>
  <si>
    <t>-656977755</t>
  </si>
  <si>
    <t xml:space="preserve">Zemní hrázky přívodních a odpadních melioračních kanálů  zhutňované po vrstvách tloušťky 200 mm, s přemístěním sypaniny do 20 m nebo s jejím přehozením do 3 m z hornin tř. 1 až 4</t>
  </si>
  <si>
    <t xml:space="preserve">Poznámka k souboru cen:_x000d_
1. V ceně nejsou započteny náklady na úpravy pláně na koruně hrázek a na svahování na bocích hrázek; tyto zemní práce se oceňují cenami souborů cen 181 *0-11 Úprava pláně vyrovnáním výškových rozdílů a 182 . 0-11 Svahování trvalých svahů do projektovaných profilů, části A 01 tohoto katalogu. 2. Přemístění sypaniny na vzdálenost přes 20 m se oceňuje cenami souboru cen 162 . 0-1 . Vodorovné přemístění výkopku části A01 tohoto katalogu, přičemž vzdálenost 20 m uvedená v popisu souboru cen se neodečítá. </t>
  </si>
  <si>
    <t>Poznámka k položce:_x000d_
z odstraněné zeminy, pro dočasné převedení vody</t>
  </si>
  <si>
    <t>16</t>
  </si>
  <si>
    <t>171201211</t>
  </si>
  <si>
    <t>Poplatek za uložení stavebního odpadu - zeminy a kameniva na skládce</t>
  </si>
  <si>
    <t>t</t>
  </si>
  <si>
    <t>343036591</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</si>
  <si>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</si>
  <si>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</si>
  <si>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(34,020+0,936)*2</t>
  </si>
  <si>
    <t>(4+1,587)*2</t>
  </si>
  <si>
    <t>17</t>
  </si>
  <si>
    <t>174111311</t>
  </si>
  <si>
    <t>Zásyp sypaninou se zhutněním přes 3 m3 pro spodní stavbu železnic</t>
  </si>
  <si>
    <t>-1220329255</t>
  </si>
  <si>
    <t>Zásyp sypaninou pro spodní stavbu železnic objemu přes 3 m3 se zhutněním</t>
  </si>
  <si>
    <t xml:space="preserve">Poznámka k souboru cen:_x000d_
1. Ceny jsou určeny pro pro jakoukoliv míru zhutnění. 2. Míru zhutnění předepisuje projekt. </t>
  </si>
  <si>
    <t>Poznámka k položce:_x000d_
zasyp příčného odvodnění a dosypání pláně</t>
  </si>
  <si>
    <t>9,0*5,4*0,5</t>
  </si>
  <si>
    <t>18</t>
  </si>
  <si>
    <t>M</t>
  </si>
  <si>
    <t>583312000</t>
  </si>
  <si>
    <t>štěrkopísek netříděný zásypový</t>
  </si>
  <si>
    <t>-258034818</t>
  </si>
  <si>
    <t>24,3*1,8</t>
  </si>
  <si>
    <t>19</t>
  </si>
  <si>
    <t>181301101</t>
  </si>
  <si>
    <t>Rozprostření ornice tl vrstvy do 100 mm pl do 500 m2 v rovině nebo ve svahu do 1:5</t>
  </si>
  <si>
    <t>1617445411</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</si>
  <si>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</si>
  <si>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</si>
  <si>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6/0,1</t>
  </si>
  <si>
    <t>20</t>
  </si>
  <si>
    <t>181411122</t>
  </si>
  <si>
    <t>Založení lučního trávníku výsevem plochy do 1000 m2 ve svahu do 1:2</t>
  </si>
  <si>
    <t>647365750</t>
  </si>
  <si>
    <t>Založení trávníku na půdě předem připravené plochy do 1000 m2 výsevem včetně utažení lučního na svahu přes 1:5 do 1:2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</si>
  <si>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</si>
  <si>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005724740</t>
  </si>
  <si>
    <t>osivo směs travní krajinná-svahová</t>
  </si>
  <si>
    <t>kg</t>
  </si>
  <si>
    <t>1924043962</t>
  </si>
  <si>
    <t>60*0,03</t>
  </si>
  <si>
    <t>Zakládání</t>
  </si>
  <si>
    <t>22</t>
  </si>
  <si>
    <t>212795111</t>
  </si>
  <si>
    <t>Příčné odvodnění mostní opěry z plastových trub DN 160 včetně podkladního betonu, štěrkového obsypu</t>
  </si>
  <si>
    <t>-721235839</t>
  </si>
  <si>
    <t>Příčné odvodnění za opěrou z plastových trub</t>
  </si>
  <si>
    <t xml:space="preserve">Poznámka k souboru cen:_x000d_
1. V cenách jsou započteny i náklady na podkladní beton, uložení a dodání plastové trubky DN 160 a štěrkový obsyp. 2. V cenách nejsou započteny náklady na zemní práce. </t>
  </si>
  <si>
    <t>7,0*2</t>
  </si>
  <si>
    <t>23</t>
  </si>
  <si>
    <t>273354111</t>
  </si>
  <si>
    <t>Bednění základových desek - zřízení</t>
  </si>
  <si>
    <t>-1699726706</t>
  </si>
  <si>
    <t>Bednění základových konstrukcí desek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</si>
  <si>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</si>
  <si>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bednění plovoucí desky:</t>
  </si>
  <si>
    <t>2*5,4*0,15</t>
  </si>
  <si>
    <t>(8-4)*2*0,15</t>
  </si>
  <si>
    <t>24</t>
  </si>
  <si>
    <t>273354211</t>
  </si>
  <si>
    <t>Bednění základových desek - odstranění</t>
  </si>
  <si>
    <t>-137977959</t>
  </si>
  <si>
    <t>Bednění základových konstrukcí desek odstranění bednění</t>
  </si>
  <si>
    <t>25</t>
  </si>
  <si>
    <t>275313711</t>
  </si>
  <si>
    <t>Základové patky z betonu tř. C 20/25</t>
  </si>
  <si>
    <t>1346924176</t>
  </si>
  <si>
    <t>Základy z betonu prostého patky a bloky z betonu kamenem neprokládaného tř. C 20/25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</si>
  <si>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</si>
  <si>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betonové patky nového zábradlí v úrovni drážní stezky v přechodech mostního objektu:</t>
  </si>
  <si>
    <t>26</t>
  </si>
  <si>
    <t>275354111</t>
  </si>
  <si>
    <t>Bednění základových patek - zřízení</t>
  </si>
  <si>
    <t>1390019224</t>
  </si>
  <si>
    <t>Bednění základových konstrukcí patek a bloků zřízení</t>
  </si>
  <si>
    <t>bednění horních částí patek nového zábradlí v úrovni drážní stezky v přechodech mostního objektu:</t>
  </si>
  <si>
    <t>(4*2)*(0,3*0,4*4)</t>
  </si>
  <si>
    <t>27</t>
  </si>
  <si>
    <t>275354211</t>
  </si>
  <si>
    <t>Bednění základových patek - odstranění</t>
  </si>
  <si>
    <t>-1843606743</t>
  </si>
  <si>
    <t>Bednění základových konstrukcí patek a bloků odstranění bednění</t>
  </si>
  <si>
    <t>28</t>
  </si>
  <si>
    <t>275361116</t>
  </si>
  <si>
    <t>Výztuž základových patek a bloků z betonářské oceli 10 505</t>
  </si>
  <si>
    <t>706523822</t>
  </si>
  <si>
    <t>Výztuž základových konstrukcí patek a bloků z betonářské oceli 10 505 (R) nebo BSt 500</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</si>
  <si>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</si>
  <si>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Poznámka k položce:_x000d_
betonářská ocel žebírková, průměr 20 mm, hmotnost 2,47 kg/m</t>
  </si>
  <si>
    <t>výztuž patek nového zábradlí v úrovni drážní stezky v přechodech mostního objektu:</t>
  </si>
  <si>
    <t>(4*2)*4*1,25*2,47/1000</t>
  </si>
  <si>
    <t>Svislé a kompletní konstrukce</t>
  </si>
  <si>
    <t>29</t>
  </si>
  <si>
    <t>317321118</t>
  </si>
  <si>
    <t>Mostní římsy ze ŽB C 30/37</t>
  </si>
  <si>
    <t>1819462935</t>
  </si>
  <si>
    <t xml:space="preserve">Římsy ze železového betonu  C 30/37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</si>
  <si>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</si>
  <si>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4,0*0,6*0,2*2</t>
  </si>
  <si>
    <t>30</t>
  </si>
  <si>
    <t>317353121</t>
  </si>
  <si>
    <t>Bednění mostních říms všech tvarů - zřízení</t>
  </si>
  <si>
    <t>-1960652902</t>
  </si>
  <si>
    <t xml:space="preserve">Bednění mostní římsy  zřízení všech tvarů</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</si>
  <si>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</si>
  <si>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4,0*0,5*2</t>
  </si>
  <si>
    <t>0,6*0,2*4</t>
  </si>
  <si>
    <t>31</t>
  </si>
  <si>
    <t>317353221</t>
  </si>
  <si>
    <t>Bednění mostních říms všech tvarů - odstranění</t>
  </si>
  <si>
    <t>1686780243</t>
  </si>
  <si>
    <t xml:space="preserve">Bednění mostní římsy  odstranění všech tvarů</t>
  </si>
  <si>
    <t>32</t>
  </si>
  <si>
    <t>317361116</t>
  </si>
  <si>
    <t>Výztuž mostních říms z betonářské oceli 10 505</t>
  </si>
  <si>
    <t>1472933912</t>
  </si>
  <si>
    <t xml:space="preserve">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</si>
  <si>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</si>
  <si>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spřahovací trny D 16mm (dl. 1,2m, 16ks):</t>
  </si>
  <si>
    <t>2*4,0*(0,7+0,5)*2*1,578*1,1/1000</t>
  </si>
  <si>
    <t>výztuž říms:</t>
  </si>
  <si>
    <t>2*50,0/1000</t>
  </si>
  <si>
    <t>33</t>
  </si>
  <si>
    <t>388995112</t>
  </si>
  <si>
    <t>Tvarovka kabelovodu HDPE do konstrukce římsy tvaru žlab s víkem</t>
  </si>
  <si>
    <t>1800648854</t>
  </si>
  <si>
    <t xml:space="preserve">Tvarovka kabelovodu HDPE do konstrukce římsy  tvar žlab s víkem</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</si>
  <si>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 2. V ceně -5112 jsou započteny náklady na osazení HDPE žlabu s odklápěcím víkem délky od 1 m do 5 m do konstrukce. 3. V cenách nejsou započteny náklady na: a) prostup bedněním římsy, prostup se oceňuje souborem cen 334 35-9 Výřez bednění pro prostup betonovou konstrukcí, b) výkop rýhy pro chráničku za opěrou, výkop se oceňuje souborem cen 132 . 0-1 . Hloubení rýh, části A01, katalogu 800-1 Zemní práce, c) pískové lože chráničky, lože se oceňuje souborem cen 451 57- . 1 Podkladní a výplňová vrstva z kameniva, d) obsyp tvarovky kabelovodu a výstražnou fólii, protažení protahovacího lanka a kabelu tvarovkou multikanálu nebo uložení kabelu a zaklopení víka u tvarovky žlabu kabelovodu. </t>
  </si>
  <si>
    <t>Vodorovné konstrukce</t>
  </si>
  <si>
    <t>34</t>
  </si>
  <si>
    <t>273361412</t>
  </si>
  <si>
    <t>Výztuž základových desek ze svařovaných sítí do 6 kg/m2</t>
  </si>
  <si>
    <t>1652650823</t>
  </si>
  <si>
    <t>Výztuž základových konstrukcí desek ze svařovaných sítí, hmotnosti přes 3,5 do 6 kg/m2</t>
  </si>
  <si>
    <t>při dolním i horním povrchu plovoucí desky (KARI 8/100/100mm):</t>
  </si>
  <si>
    <t>2*8,0*5,4*7,9*1,1/1000</t>
  </si>
  <si>
    <t>35</t>
  </si>
  <si>
    <t>451475111</t>
  </si>
  <si>
    <t>Podkladní vrstva plastbetonová samonivelační první vrstva tl 10 mm</t>
  </si>
  <si>
    <t>-1739969104</t>
  </si>
  <si>
    <t xml:space="preserve">Podkladní vrstva plastbetonová  samonivelační, tloušťky do 10 mm první vrstva</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</si>
  <si>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</si>
  <si>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Poznámka k položce:_x000d_
pod kotevní desky zábradlí</t>
  </si>
  <si>
    <t>pro nové zábradlí na římsách:</t>
  </si>
  <si>
    <t>2*3*0,2*0,24</t>
  </si>
  <si>
    <t>na betonové patky nového zábradlí v úrovni drážní stezky v přechodech mostního objektu:</t>
  </si>
  <si>
    <t>(4*2)*0,2*0,24</t>
  </si>
  <si>
    <t>36</t>
  </si>
  <si>
    <t>451475112</t>
  </si>
  <si>
    <t>Podkladní vrstva plastbetonová samonivelační každá další vrstva tl 10 mm</t>
  </si>
  <si>
    <t>-2037746892</t>
  </si>
  <si>
    <t xml:space="preserve">Podkladní vrstva plastbetonová  samonivelační, tloušťky do 10 mm každá další vrstva</t>
  </si>
  <si>
    <t>37</t>
  </si>
  <si>
    <t>457311118</t>
  </si>
  <si>
    <t>Vyrovnávací nebo spádový beton C 30/37 včetně úpravy povrchu</t>
  </si>
  <si>
    <t>2124573843</t>
  </si>
  <si>
    <t xml:space="preserve">Vyrovnávací nebo spádový beton včetně úpravy povrchu  C 30/37</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</si>
  <si>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 2. Příplatek za rovinnost povrchu platí pro všechny ceny ukládaného konstrukčního betonu pod celoplošnou izolaci mostovky v požadovaném příčném nebo podélném minimálním sklonu 0,5 %. Rovinnost je daná normou 8 mm pod 2 m lati a třídou 8 přesnosti. 3. V cenách nejsou započteny náklady na: a) železobetonovou desku nebo spřahující desku ze železobetonu tloušťky přes 100 mm, b) bednění vyrovnávacího a spádového betonu, c) vyrovnávací vrstvy ze sanační reprofilační malty, tyto se oceňují souborem cen 628 63-21 Úprava příčných spár u montovaných mostů, d) dobroušení povrchu na požadovanou třídu 6 přesnosti. </t>
  </si>
  <si>
    <t>plovoucí deska pod izolací:</t>
  </si>
  <si>
    <t>8,0*5,4*0,15</t>
  </si>
  <si>
    <t>38</t>
  </si>
  <si>
    <t>465513157</t>
  </si>
  <si>
    <t>Dlažba svahu u opěr z upraveného lomového žulového kamene tl 200 mm do lože C 25/30 pl přes 10 m2</t>
  </si>
  <si>
    <t>-2137246019</t>
  </si>
  <si>
    <t xml:space="preserve">Dlažba svahu u mostních opěr z upraveného lomového žulového kamene  s vyspárováním maltou MC 25, šíře spáry 15 mm do betonového lože C 25/30 tloušťky 200 mm, plochy přes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</si>
  <si>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</si>
  <si>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odláždění svahu podél říms křídel:</t>
  </si>
  <si>
    <t>5,5*1,0*4</t>
  </si>
  <si>
    <t>odláždění vyústění příčného odvodnění:</t>
  </si>
  <si>
    <t>1,0*2</t>
  </si>
  <si>
    <t>39</t>
  </si>
  <si>
    <t>273361411</t>
  </si>
  <si>
    <t>Výztuž základových desek ze svařovaných sítí do 3,5 kg/m2</t>
  </si>
  <si>
    <t>-682292051</t>
  </si>
  <si>
    <t>Výztuž základových konstrukcí desek ze svařovaných sítí, hmotnosti do 3,5 kg/m2</t>
  </si>
  <si>
    <t>vyztužení betonu odláždění (KARI 6/150/150 mm):</t>
  </si>
  <si>
    <t>24*3,03*1,3/1000</t>
  </si>
  <si>
    <t>Úpravy povrchů, podlahy a osazování výplní</t>
  </si>
  <si>
    <t>40</t>
  </si>
  <si>
    <t>628613233</t>
  </si>
  <si>
    <t>Protikorozní ochrana OK mostu III. tř.- základní a podkladní epoxidový, vrchní PU nátěr s metalizací</t>
  </si>
  <si>
    <t>-1283935584</t>
  </si>
  <si>
    <t>Protikorozní ochrana ocelových mostních konstrukcí včetně otryskání povrchu základní a podkladní epoxidový a vrchní polyuretanový nátěr s metalizací III. třídy</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</si>
  <si>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</si>
  <si>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Poznámka k položce:_x000d_
PKO schváleného typu, včetně otryskání a dodání písku, bez materiálu metalizace</t>
  </si>
  <si>
    <t>nové zábradlí:</t>
  </si>
  <si>
    <t>2*4,0*3*0,28</t>
  </si>
  <si>
    <t>2*1,1*3*0,34</t>
  </si>
  <si>
    <t>4*2*1,1*0,34</t>
  </si>
  <si>
    <t>(2*3+4*2)*((2*0,24*0,2)+(2*0,016*0,24)+(2*0,016*0,2))</t>
  </si>
  <si>
    <t>41</t>
  </si>
  <si>
    <t>132610500.R</t>
  </si>
  <si>
    <t>Metalizační drát Zn</t>
  </si>
  <si>
    <t>-1110017275</t>
  </si>
  <si>
    <t>Poznámka k položce:_x000d_
1,517 kg/m2 pro III. třidu ocel. konstrukcí</t>
  </si>
  <si>
    <t>13,497*1,517</t>
  </si>
  <si>
    <t>Ostatní konstrukce a práce-bourání</t>
  </si>
  <si>
    <t>42</t>
  </si>
  <si>
    <t>911121211</t>
  </si>
  <si>
    <t>Výroba ocelového zábradli při opravách mostů</t>
  </si>
  <si>
    <t>-50282213</t>
  </si>
  <si>
    <t>Oprava ocelového zábradlí svařovaného nebo šroubovaného výroba</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</si>
  <si>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</si>
  <si>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zábradlí na římsách:</t>
  </si>
  <si>
    <t>4,0*2</t>
  </si>
  <si>
    <t>zábradlí na pláni:</t>
  </si>
  <si>
    <t>4*3</t>
  </si>
  <si>
    <t>43</t>
  </si>
  <si>
    <t>911121311</t>
  </si>
  <si>
    <t>Montáž ocelového zábradli při opravách mostů</t>
  </si>
  <si>
    <t>854254295</t>
  </si>
  <si>
    <t>Oprava ocelového zábradlí svařovaného nebo šroubovaného montáž</t>
  </si>
  <si>
    <t>44</t>
  </si>
  <si>
    <t>130104280</t>
  </si>
  <si>
    <t>úhelník ocelový rovnostranný jakost 11 375 70x70x6mm</t>
  </si>
  <si>
    <t>887115888</t>
  </si>
  <si>
    <t>(4,0*3*2+4*3*3)*6,4/1000</t>
  </si>
  <si>
    <t>45</t>
  </si>
  <si>
    <t>130104340</t>
  </si>
  <si>
    <t>úhelník ocelový rovnostranný jakost 11 375 80x80x8mm</t>
  </si>
  <si>
    <t>-1089139594</t>
  </si>
  <si>
    <t>pro sloupky zábradlí na římsách:</t>
  </si>
  <si>
    <t>1,1*3*2*9,63/1000</t>
  </si>
  <si>
    <t>46</t>
  </si>
  <si>
    <t>130104R02</t>
  </si>
  <si>
    <t>úhelník ocelový rovnostranný, v jakosti 11 375, 80x80x10 mm</t>
  </si>
  <si>
    <t>419799996</t>
  </si>
  <si>
    <t>Poznámka k položce:_x000d_
Hmotnost: 11,86 kg/m.</t>
  </si>
  <si>
    <t xml:space="preserve">pro sloupky zábradlí na pláni: </t>
  </si>
  <si>
    <t>(4*2)*1,1*11,86/1000</t>
  </si>
  <si>
    <t>47</t>
  </si>
  <si>
    <t>136112380-01</t>
  </si>
  <si>
    <t>plech tlustý hladký jakost S 235 JR, 16x200x240 mm</t>
  </si>
  <si>
    <t>478100743</t>
  </si>
  <si>
    <t xml:space="preserve">plechy tlusté hladké - tabule jakost oceli S 235JR  (11 375.1) 16  x 2000 x 3000 mm</t>
  </si>
  <si>
    <t>Poznámka k položce:_x000d_
kotevní desky zábradlí 240*200*16mm, hmotnost 125,6 kg/m2</t>
  </si>
  <si>
    <t>(3*2+4*2)*6,029/1000</t>
  </si>
  <si>
    <t>48</t>
  </si>
  <si>
    <t>936942211</t>
  </si>
  <si>
    <t>Zhotovení tabulky s letopočtem opravy mostu vložením šablony do bednění</t>
  </si>
  <si>
    <t>kus</t>
  </si>
  <si>
    <t>2009664662</t>
  </si>
  <si>
    <t>Zhotovení tabulky s letopočtem opravy nebo větší údržby vložením šablony do bednění</t>
  </si>
  <si>
    <t>Poznámka k položce:_x000d_
Včetně zhotovení 1x základního PKO nátěru výztuže u vlysu s letopočtem s ručním očištěním kartáčem</t>
  </si>
  <si>
    <t>49</t>
  </si>
  <si>
    <t>938131111</t>
  </si>
  <si>
    <t>Odstranění přebytečné zeminy (nánosů) u říms průčelního zdiva a křídel ručně</t>
  </si>
  <si>
    <t>421234220</t>
  </si>
  <si>
    <t>u říms křídel, i pro odláždění:</t>
  </si>
  <si>
    <t>5,5*1,0*0,5*4</t>
  </si>
  <si>
    <t>odpočet sejmuté ornice:</t>
  </si>
  <si>
    <t>-6</t>
  </si>
  <si>
    <t>50</t>
  </si>
  <si>
    <t>941111121</t>
  </si>
  <si>
    <t>Montáž lešení řadového trubkového lehkého s podlahami zatížení do 200 kg/m2 š do 1,2 m v do 10 m</t>
  </si>
  <si>
    <t>1409799140</t>
  </si>
  <si>
    <t xml:space="preserve">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</si>
  <si>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</si>
  <si>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1,5*3,0*2</t>
  </si>
  <si>
    <t>51</t>
  </si>
  <si>
    <t>941111221</t>
  </si>
  <si>
    <t>Příplatek k lešení řadovému trubkovému lehkému s podlahami š 1,2 m v 10 m za první a ZKD den použití</t>
  </si>
  <si>
    <t>-1456678017</t>
  </si>
  <si>
    <t xml:space="preserve">Montáž lešení řadového trubkového lehkého pracovního s podlahami  s provozním zatížením tř. 3 do 200 kg/m2 Příplatek za první a každý další den použití lešení k ceně -1121</t>
  </si>
  <si>
    <t>9,0*20</t>
  </si>
  <si>
    <t>52</t>
  </si>
  <si>
    <t>941111821</t>
  </si>
  <si>
    <t>Demontáž lešení řadového trubkového lehkého s podlahami zatížení do 200 kg/m2 š do 1,2 m v do 10 m</t>
  </si>
  <si>
    <t>-178027830</t>
  </si>
  <si>
    <t xml:space="preserve">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</si>
  <si>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 </t>
  </si>
  <si>
    <t>53</t>
  </si>
  <si>
    <t>952904122</t>
  </si>
  <si>
    <t>Čištění mostních objektů - ruční odstranění nánosů z otvorů v přes 1,5 m</t>
  </si>
  <si>
    <t>38897874</t>
  </si>
  <si>
    <t>Čištění mostních objektů odstranění nánosů z otvorů ručně, světlé výšky otvoru přes 1,5 m</t>
  </si>
  <si>
    <t xml:space="preserve">Poznámka k souboru cen:_x000d_
1. Množství měrných jednotek se určuje: a) u otvorů, vtoků a výtoků v m3 jejich objemu, b) u odvodňovačů v m jejich délky. </t>
  </si>
  <si>
    <t>1,24*6,4*0,2</t>
  </si>
  <si>
    <t>54</t>
  </si>
  <si>
    <t>952904152</t>
  </si>
  <si>
    <t>Čištění mostních objektů - pročištění vtoků a výtoků ručně</t>
  </si>
  <si>
    <t>-145290556</t>
  </si>
  <si>
    <t>Čištění mostních objektů pročištění vtoků a výtoků ručně</t>
  </si>
  <si>
    <t>2,0*2</t>
  </si>
  <si>
    <t>55</t>
  </si>
  <si>
    <t>953965132</t>
  </si>
  <si>
    <t>Kotevní šroub pro chemické kotvy M 16 dl 260 mm</t>
  </si>
  <si>
    <t>1121299604</t>
  </si>
  <si>
    <t xml:space="preserve">Kotvy chemické s vyvrtáním otvoru  kotevní šrouby pro chemické kotvy, velikost M 16, délka 260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</si>
  <si>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</si>
  <si>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Poznámka k položce:_x000d_
pro ukotvení patních desek zábradlí</t>
  </si>
  <si>
    <t>2*3*4+4*2*4</t>
  </si>
  <si>
    <t>56</t>
  </si>
  <si>
    <t>966023211</t>
  </si>
  <si>
    <t>Snesení nevyhovujících kamenných římsových desek na průčelním zdivu a křídlech</t>
  </si>
  <si>
    <t>-713008644</t>
  </si>
  <si>
    <t>Snesení kamenných římsových desek na průčelním zdivu a křídlech</t>
  </si>
  <si>
    <t>4,0*0,6*0,15</t>
  </si>
  <si>
    <t>57</t>
  </si>
  <si>
    <t>985131111</t>
  </si>
  <si>
    <t>Očištění ploch stěn, rubu kleneb a podlah tlakovou vodou</t>
  </si>
  <si>
    <t>777663051</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</si>
  <si>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</si>
  <si>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veškeré zdivo včetně říms křídel (bez říms průčelí):</t>
  </si>
  <si>
    <t>6,4*2,05*2</t>
  </si>
  <si>
    <t>(3,7*4,0)/2*4</t>
  </si>
  <si>
    <t>1,95*6,4</t>
  </si>
  <si>
    <t>2*(5+4)*(0,1+0,1+0,6)</t>
  </si>
  <si>
    <t>58</t>
  </si>
  <si>
    <t>985131211</t>
  </si>
  <si>
    <t>Očištění ploch stěn, rubu kleneb a podlah sušeným křemičitým pískem</t>
  </si>
  <si>
    <t>-38291717</t>
  </si>
  <si>
    <t>Očištění ploch stěn, rubu kleneb a podlah tryskání pískem sušeným</t>
  </si>
  <si>
    <t>59</t>
  </si>
  <si>
    <t>985142211</t>
  </si>
  <si>
    <t>Vysekání spojovací hmoty ze spár zdiva hl přes 40 mm dl do 6 m/m2</t>
  </si>
  <si>
    <t>-462381627</t>
  </si>
  <si>
    <t>Vysekání spojovací hmoty ze spár zdiva včetně vyčištění hloubky spáry přes 40 mm délky spáry na 1 m2 upravované plochy do 6 m</t>
  </si>
  <si>
    <t xml:space="preserve">Poznámka k souboru cen:_x000d_
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 </t>
  </si>
  <si>
    <t>6,4*2,05*2*0,3</t>
  </si>
  <si>
    <t>60</t>
  </si>
  <si>
    <t>985223211</t>
  </si>
  <si>
    <t>Přezdívání kamenného zdiva do aktivované malty do 3 m3</t>
  </si>
  <si>
    <t>-2040555299</t>
  </si>
  <si>
    <t>Přezdívání zdiva do aktivované malty kamenného, objemu přes 1 do 3 m3</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</si>
  <si>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</si>
  <si>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Poznámka k položce:_x000d_
Původním kamenem (pískovcové kvádry)</t>
  </si>
  <si>
    <t>0,8*2,5*0,5*2</t>
  </si>
  <si>
    <t>61</t>
  </si>
  <si>
    <t>985231111</t>
  </si>
  <si>
    <t>Spárování zdiva aktivovanou maltou spára hl do 40 mm dl do 6 m/m2</t>
  </si>
  <si>
    <t>553016797</t>
  </si>
  <si>
    <t>Spárování zdiva hloubky do 40 mm aktivovanou maltou délky spáry na 1 m2 upravované plochy do 6 m</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</si>
  <si>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</si>
  <si>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Poznámka k položce:_x000d_
spárování přezdívaného zdiva</t>
  </si>
  <si>
    <t>0,8*2,5*2</t>
  </si>
  <si>
    <t>62</t>
  </si>
  <si>
    <t>985232111</t>
  </si>
  <si>
    <t>Hloubkové spárování zdiva aktivovanou maltou spára hl do 80 mm dl do 6 m/m2</t>
  </si>
  <si>
    <t>-499854653</t>
  </si>
  <si>
    <t>Hloubkové spárování zdiva hloubky přes 40 do 80 mm aktivovanou maltou délky spáry na 1 m2 upravované plochy do 6 m</t>
  </si>
  <si>
    <t xml:space="preserve">Poznámka k souboru cen:_x000d_
1. Ceny jsou určeny pro spárování cihelného nebo kamenného zdiva. 2. V cenách jsou započteny i náklady na: a) dodání potřebných hmot, b) vypáchnutí spár vodou před spárováním a očištění okolního zdiva po spárování. 3. V cenách nejsou započteny náklady na: a) vysekání a vyčištění spár; tyto práce se oceňují cenami souboru cen 985 14-2 Vysekání spojovací hmoty ze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</si>
  <si>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63</t>
  </si>
  <si>
    <t>985233111</t>
  </si>
  <si>
    <t>Úprava spár po spárování zdiva uhlazením spára dl do 6 m/m2</t>
  </si>
  <si>
    <t>-527292446</t>
  </si>
  <si>
    <t>Úprava spár po spárování zdiva kamenného nebo cihelného délky spáry na 1 m2 upravované plochy do 6 m uhlazením</t>
  </si>
  <si>
    <t xml:space="preserve">Poznámka k souboru cen:_x000d_
1. Délce spáry na 1 m2 upravované plochy odpovídají tyto počty kamenů: a) do 6 m - do10 kusů na 1 m2, b) přes 6 do 12 m - přes 10 do 35 kusů na 1 m2, c) přes 12 m - přes 35 kusů na 1 m2. </t>
  </si>
  <si>
    <t>4,0+37,472</t>
  </si>
  <si>
    <t>64</t>
  </si>
  <si>
    <t>985331115</t>
  </si>
  <si>
    <t>Dodatečné vlepování betonářské výztuže D 16 mm do cementové aktivované malty včetně vyvrtání otvoru</t>
  </si>
  <si>
    <t>-1623465147</t>
  </si>
  <si>
    <t>Dodatečné vlepování betonářské výztuže včetně vyvrtání a vyčištění otvoru cementovou aktivovanou maltou průměr výztuže 16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</si>
  <si>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</si>
  <si>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2*4,0*0,7*2</t>
  </si>
  <si>
    <t>997</t>
  </si>
  <si>
    <t>Přesun sutě</t>
  </si>
  <si>
    <t>65</t>
  </si>
  <si>
    <t>997211511</t>
  </si>
  <si>
    <t>Vodorovná doprava suti po suchu na vzdálenost do 1 km</t>
  </si>
  <si>
    <t>-1350148050</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</si>
  <si>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</si>
  <si>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</si>
  <si>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autom. výpočet:</t>
  </si>
  <si>
    <t>21,801</t>
  </si>
  <si>
    <t>odpočet otryskání při PKO v zinkovně:</t>
  </si>
  <si>
    <t>-1,012</t>
  </si>
  <si>
    <t>66</t>
  </si>
  <si>
    <t>997211519</t>
  </si>
  <si>
    <t>Příplatek ZKD 1 km u vodorovné dopravy suti</t>
  </si>
  <si>
    <t>2065403194</t>
  </si>
  <si>
    <t xml:space="preserve">Vodorovná doprava suti nebo vybouraných hmot  suti se složením a hrubým urovnáním, na vzdálenost Příplatek k ceně za každý další i započatý 1 km přes 1 km</t>
  </si>
  <si>
    <t>20,788*6</t>
  </si>
  <si>
    <t>67</t>
  </si>
  <si>
    <t>997211611</t>
  </si>
  <si>
    <t>Nakládání suti na dopravní prostředky pro vodorovnou dopravu</t>
  </si>
  <si>
    <t>-106011969</t>
  </si>
  <si>
    <t xml:space="preserve">Nakládání suti nebo vybouraných hmot  na dopravní prostředky pro vodorovnou dopravu suti</t>
  </si>
  <si>
    <t>68</t>
  </si>
  <si>
    <t>997221855</t>
  </si>
  <si>
    <t>Poplatek za uložení na skládce (skládkovné) zeminy a kameniva kód odpadu 170 504</t>
  </si>
  <si>
    <t>-768175903</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</si>
  <si>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</si>
  <si>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998</t>
  </si>
  <si>
    <t>Přesun hmot</t>
  </si>
  <si>
    <t>69</t>
  </si>
  <si>
    <t>998212111</t>
  </si>
  <si>
    <t>Přesun hmot pro mosty zděné, monolitické betonové nebo ocelové v do 20 m</t>
  </si>
  <si>
    <t>-775705466</t>
  </si>
  <si>
    <t xml:space="preserve">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</si>
  <si>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</si>
  <si>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 xml:space="preserve">Poznámka k položce:_x000d_
Dobrý přístup (u přejezdu P 60 v km 99,108)._x000d_
</t>
  </si>
  <si>
    <t>PSV</t>
  </si>
  <si>
    <t>Práce a dodávky PSV</t>
  </si>
  <si>
    <t>711</t>
  </si>
  <si>
    <t>Izolace proti vodě, vlhkosti a plynům</t>
  </si>
  <si>
    <t>70</t>
  </si>
  <si>
    <t>711-R00</t>
  </si>
  <si>
    <t>Dodávka + montáž vodotěsné izolace schváleného typu - SVI (přípravná, vodotěsná a ochranná vrstva)</t>
  </si>
  <si>
    <t>-783652251</t>
  </si>
  <si>
    <t>8,0*6,4</t>
  </si>
  <si>
    <t>71</t>
  </si>
  <si>
    <t>711-R01</t>
  </si>
  <si>
    <t>Dodávka + montáž přichycení SVI nerezovou lištou včetně navrtání, osazení hmoždinek a zatmelení</t>
  </si>
  <si>
    <t>1817094443</t>
  </si>
  <si>
    <t>72</t>
  </si>
  <si>
    <t>998711202</t>
  </si>
  <si>
    <t>Přesun hmot procentní pro izolace proti vodě, vlhkosti a plynům v objektech v do 12 m</t>
  </si>
  <si>
    <t>%</t>
  </si>
  <si>
    <t>-996163804</t>
  </si>
  <si>
    <t xml:space="preserve">Přesun hmot pro izolace proti vodě, vlhkosti a plynům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</si>
  <si>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</si>
  <si>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</si>
  <si>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</si>
  <si>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73</t>
  </si>
  <si>
    <t>783826655</t>
  </si>
  <si>
    <t>Hydrofobizační transparentní silikonový nátěr lícového zdiva</t>
  </si>
  <si>
    <t>-1791574181</t>
  </si>
  <si>
    <t>Hydrofobizační nátěr omítek silikonový, transparentní, povrchů hladkých lícového zdiva</t>
  </si>
  <si>
    <t xml:space="preserve">002 - km 99,150 svršek </t>
  </si>
  <si>
    <t xml:space="preserve">    5 - Komunikace</t>
  </si>
  <si>
    <t>OST - Ostatní</t>
  </si>
  <si>
    <t>Komunikace</t>
  </si>
  <si>
    <t>5905025010</t>
  </si>
  <si>
    <t>Doplnění stezky štěrkodrtí ojediněle ručně</t>
  </si>
  <si>
    <t>Sborník UOŽI 01 2019</t>
  </si>
  <si>
    <t>642416823</t>
  </si>
  <si>
    <t>Doplnění stezky štěrkodrtí ojediněle ručně. Poznámka: 1. V cenách jsou započteny náklady na doplnění kameniva stezky ojediněle ručně z vozíku nebo souvisle mechanizací z vozíků nebo železničních vozů. 2. V cenách nejsou obsaženy náklady na dodávku kameniva.</t>
  </si>
  <si>
    <t>Poznámka k souboru cen:_x000d_
1. V cenách jsou započteny náklady na doplnění kameniva stezky ojediněle ručně z vozíku nebo souvisle mechanizací z vozíků nebo železničních vozů. 2. V cenách nejsou obsaženy náklady na dodávku kameniva.</t>
  </si>
  <si>
    <t>oboustranně v dl. 10 m:</t>
  </si>
  <si>
    <t>2*0,6*10*0,1</t>
  </si>
  <si>
    <t>5955101030</t>
  </si>
  <si>
    <t>Kamenivo drcené drť frakce 8/16</t>
  </si>
  <si>
    <t>5271405</t>
  </si>
  <si>
    <t>pro doplnění stezky:</t>
  </si>
  <si>
    <t>1,2*1,6</t>
  </si>
  <si>
    <t>5905055010</t>
  </si>
  <si>
    <t>Odstranění stávajícího kolejového lože odtěžením v koleji</t>
  </si>
  <si>
    <t>-75343752</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</si>
  <si>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</si>
  <si>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 2. Položka se použije v případech, kdy se nové KL nezřizuje.</t>
  </si>
  <si>
    <t>na propustku v délce 10 m, rozdělení pražců "d":</t>
  </si>
  <si>
    <t>1995*0,010</t>
  </si>
  <si>
    <t>5905060010</t>
  </si>
  <si>
    <t>Zřízení nového kolejového lože v koleji</t>
  </si>
  <si>
    <t>1321849889</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</si>
  <si>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</si>
  <si>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</si>
  <si>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Poznámka k položce:_x000d_
Včetně hutnění kolejového lože po vrstvách.</t>
  </si>
  <si>
    <t>5955101005</t>
  </si>
  <si>
    <t>Kamenivo drcené štěrk frakce 31,5/63 třídy min. BII</t>
  </si>
  <si>
    <t>-1365993699</t>
  </si>
  <si>
    <t>(19,95+8,75)*1,5</t>
  </si>
  <si>
    <t>5905105030</t>
  </si>
  <si>
    <t>Doplnění KL kamenivem souvisle strojně v koleji</t>
  </si>
  <si>
    <t>1320227189</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</si>
  <si>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</si>
  <si>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</si>
  <si>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 xml:space="preserve">Poznámka k položce:_x000d_
ve vhodném termínu při ASP (strojní úpravu GPK zajistí zadavatel - Správa tratí Most)  </t>
  </si>
  <si>
    <t>1/4 vozu Sa:</t>
  </si>
  <si>
    <t>35/4</t>
  </si>
  <si>
    <t>5958158005</t>
  </si>
  <si>
    <t xml:space="preserve">Podložka pryžová pod patu kolejnice S49  183/126/6</t>
  </si>
  <si>
    <t>-1734451758</t>
  </si>
  <si>
    <t>pro úsek zřízení BK od km 99,127 do km 99,303 (176 m, 289 pražců):</t>
  </si>
  <si>
    <t>2*289</t>
  </si>
  <si>
    <t>5906130390</t>
  </si>
  <si>
    <t>Montáž kolejového roštu v ose koleje pražce betonové vystrojené tv. S49 rozdělení "d"</t>
  </si>
  <si>
    <t>km</t>
  </si>
  <si>
    <t>-605243178</t>
  </si>
  <si>
    <t>Montáž kolejového roštu v ose koleje pražce betonové vystrojené tv. S49 rozdělení "d". Poznámka: 1. V cenách jsou započteny náklady na vrtání pražců dřevěných nevystrojených, manipulaci a montáž KR. 2. V cenách nejsou obsaženy náklady na dodávku materiálu.</t>
  </si>
  <si>
    <t>Poznámka k souboru cen:_x000d_
1. V cenách jsou započteny náklady na vrtání pražců dřevěných nevystrojených, manipulaci a montáž KR. 2. V cenách nejsou obsaženy náklady na dodávku materiálu.</t>
  </si>
  <si>
    <t>Poznámka k položce:_x000d_
vhodné kolejnice doveze na propustek zadavatel (Správa tratí Most)</t>
  </si>
  <si>
    <t>Na propustku (17 pražců):</t>
  </si>
  <si>
    <t>10/1000</t>
  </si>
  <si>
    <t>5906140200</t>
  </si>
  <si>
    <t>Demontáž kolejového roštu koleje v ose koleje pražce betonové tv. S49 rozdělení "d"</t>
  </si>
  <si>
    <t>-1527493321</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</si>
  <si>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</si>
  <si>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</si>
  <si>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Poznámka k položce:_x000d_
demontované kolejnice odveze z propustku zadavatel (Správa tratí Most)</t>
  </si>
  <si>
    <t>5958128010</t>
  </si>
  <si>
    <t>Komplety ŽS 4 (šroub RS 1, matice M 24, podložka Fe6, svěrka ŽS4)</t>
  </si>
  <si>
    <t>-2089862309</t>
  </si>
  <si>
    <t>4*289</t>
  </si>
  <si>
    <t>5907050020</t>
  </si>
  <si>
    <t>Dělení kolejnic řezáním nebo rozbroušením tv. S49</t>
  </si>
  <si>
    <t>953469608</t>
  </si>
  <si>
    <t>Dělení kolejnic řezáním nebo rozbroušením tv. S49. Poznámka: 1. V cenách jsou započteny náklady na manipulaci podložení, označení a provedení řezu kolejnice.</t>
  </si>
  <si>
    <t>Poznámka k souboru cen:_x000d_
1. V cenách jsou započteny náklady na manipulaci podložení, označení a provedení řezu kolejnice.</t>
  </si>
  <si>
    <t>před propustkem:</t>
  </si>
  <si>
    <t>za propustkem:</t>
  </si>
  <si>
    <t>5908005130</t>
  </si>
  <si>
    <t>Oprava kolejnicového styku demontáž spojky tv. S49</t>
  </si>
  <si>
    <t>2057345218</t>
  </si>
  <si>
    <t>Oprava kolejnicového styku demontáž spojky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</si>
  <si>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souboru cen:_x000d_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</si>
  <si>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položce:_x000d_
Spojka=kus. Demontáž provizorních kolejnicových spojek před a za propustkem (po ASP). Kolejnicové spojky z propustku odveze zadavatel (Správa tratí Most).</t>
  </si>
  <si>
    <t>2*2</t>
  </si>
  <si>
    <t>5908005230</t>
  </si>
  <si>
    <t>Oprava kolejnicového styku montáž spojky tv. S49</t>
  </si>
  <si>
    <t>-2046015809</t>
  </si>
  <si>
    <t>Oprava kolejnicového styku montáž spojky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</si>
  <si>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položce:_x000d_
Spojka=kus. Montáž provizorních kolejnicových spojek bez vrtání kolejnic před a za propustkem (pro ASP), spojky zapůjčí na propustek zadavatel (Správa tratí Most).</t>
  </si>
  <si>
    <t>5908050010</t>
  </si>
  <si>
    <t>Výměna upevnění podkladnicového komplety a pryžová podložka</t>
  </si>
  <si>
    <t>úl.pl.</t>
  </si>
  <si>
    <t>-445806876</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</si>
  <si>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</si>
  <si>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 2. V cenách nejsou obsaženy náklady na vrtání pražce a dodávku materiálu.</t>
  </si>
  <si>
    <t>pro úsek zřízení BK od km 99,127 do km 99,303 (176 m, 289-17 pražců):</t>
  </si>
  <si>
    <t>2*(289-17)</t>
  </si>
  <si>
    <t>5910020030</t>
  </si>
  <si>
    <t>Svařování kolejnic termitem plný předehřev standardní spára svar sériový tv. S49</t>
  </si>
  <si>
    <t>svar</t>
  </si>
  <si>
    <t>-16448417</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</si>
  <si>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</si>
  <si>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</si>
  <si>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po ASP, montážní svar</t>
  </si>
  <si>
    <t>5910020130</t>
  </si>
  <si>
    <t>Svařování kolejnic termitem plný předehřev standardní spára svar jednotlivý tv. S49</t>
  </si>
  <si>
    <t>-49801338</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</si>
  <si>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</si>
  <si>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 xml:space="preserve">Poznámka k položce:_x000d_
po ASP_x000d_
</t>
  </si>
  <si>
    <t>5910035030</t>
  </si>
  <si>
    <t>Dosažení dovolené upínací teploty v BK prodloužením kolejnicového pásu v koleji tv. S49</t>
  </si>
  <si>
    <t>1794330627</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</si>
  <si>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</si>
  <si>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</si>
  <si>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položce:_x000d_
po ASP</t>
  </si>
  <si>
    <t>při opětovném zřízení BK:</t>
  </si>
  <si>
    <t>1+1</t>
  </si>
  <si>
    <t>5910040220</t>
  </si>
  <si>
    <t>Umožnění volné dilatace kolejnice bez demontáže nebo montáže upevňovadel s osazením a odstraněním kluzných podložek rozdělení pražců "d"</t>
  </si>
  <si>
    <t>1335112743</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</si>
  <si>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</si>
  <si>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</si>
  <si>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Poznámka k položce:_x000d_
Metr kolejnice=m. Po ASP</t>
  </si>
  <si>
    <t>opětovné zřízení BK od km 99,127 do km 99,303 (176 m):</t>
  </si>
  <si>
    <t>2*176</t>
  </si>
  <si>
    <t>5914020020</t>
  </si>
  <si>
    <t>Čištění otevřených odvodňovacích zařízení strojně příkop nezpevněný</t>
  </si>
  <si>
    <t>-1553169237</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</si>
  <si>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</si>
  <si>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Poznámka k souboru cen:_x000d_
1. V cenách jsou započteny náklady na odtěžení nánosu a nečistot, rozprostření výzisku na terén nebo naložení na dopravní prostředek. 2. V cenách nejsou obsaženy náklady na dopravu a skládkovné.</t>
  </si>
  <si>
    <t>Poznámka k položce:_x000d_
plocha nánosu 0,26 m2</t>
  </si>
  <si>
    <t>vlevo v km 99,150-99,348:</t>
  </si>
  <si>
    <t>198*0,26</t>
  </si>
  <si>
    <t>vlevo v km 99,357-99,395:</t>
  </si>
  <si>
    <t>38*0,26</t>
  </si>
  <si>
    <t>vpravo v km 99,240-99,348:</t>
  </si>
  <si>
    <t>108*0,26</t>
  </si>
  <si>
    <t>vpravo v km 99,357-99,420:</t>
  </si>
  <si>
    <t>63*0,26</t>
  </si>
  <si>
    <t>OST</t>
  </si>
  <si>
    <t>Ostatní</t>
  </si>
  <si>
    <t>9902100100</t>
  </si>
  <si>
    <t xml:space="preserve">Doprava dodávek zhotovitele, dodávek objednatele nebo výzisku mechanizací přes 3,5 t sypanin  do 10 km</t>
  </si>
  <si>
    <t>512</t>
  </si>
  <si>
    <t>1355339296</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</si>
  <si>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</si>
  <si>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</si>
  <si>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Poznámka k položce:_x000d_
např. skládka Žatec či Selibice</t>
  </si>
  <si>
    <t>odvoz odtěženého štěrku z KL na skládku:</t>
  </si>
  <si>
    <t>19,95*1,8</t>
  </si>
  <si>
    <t>demontované pryžové podložky z kolejového roštu:</t>
  </si>
  <si>
    <t>578*0,163/1000</t>
  </si>
  <si>
    <t>z vyčištění příkopů:</t>
  </si>
  <si>
    <t>105,820*1,8</t>
  </si>
  <si>
    <t>9902100300</t>
  </si>
  <si>
    <t xml:space="preserve">Doprava dodávek zhotovitele, dodávek objednatele nebo výzisku mechanizací přes 3,5 t sypanin  do 30 km</t>
  </si>
  <si>
    <t>-1174633478</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</si>
  <si>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</si>
  <si>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nové kamenivo, např. z kamenolomu Chraberce (28 km):</t>
  </si>
  <si>
    <t>1,92+43,05</t>
  </si>
  <si>
    <t>9909000400</t>
  </si>
  <si>
    <t>Poplatek za likvidaci plastových součástí</t>
  </si>
  <si>
    <t>857766589</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</si>
  <si>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</si>
  <si>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</si>
  <si>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9909000700</t>
  </si>
  <si>
    <t>Poplatek za recyklaci kameniva</t>
  </si>
  <si>
    <t>1937685819</t>
  </si>
  <si>
    <t>Poplatek za recyklaci kameniva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</si>
  <si>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odtěžený štěrk z KL:</t>
  </si>
  <si>
    <t>002 - ZRN - Oprava propustku v km 99,587</t>
  </si>
  <si>
    <t xml:space="preserve">001 - km 99,587 propustek </t>
  </si>
  <si>
    <t>-1772090255</t>
  </si>
  <si>
    <t>877085487</t>
  </si>
  <si>
    <t>-333717966</t>
  </si>
  <si>
    <t>1455043818</t>
  </si>
  <si>
    <t>-2142608362</t>
  </si>
  <si>
    <t>1077915333</t>
  </si>
  <si>
    <t>14*6*0,95</t>
  </si>
  <si>
    <t>209948579</t>
  </si>
  <si>
    <t>79,8/2</t>
  </si>
  <si>
    <t>-1305788802</t>
  </si>
  <si>
    <t>211753531</t>
  </si>
  <si>
    <t>-408149377</t>
  </si>
  <si>
    <t>972356342</t>
  </si>
  <si>
    <t>2*(0,4+0,55)*6</t>
  </si>
  <si>
    <t>976597855</t>
  </si>
  <si>
    <t>162432511</t>
  </si>
  <si>
    <t>Vodorovné přemístění výkopku do 2000 m pracovním vlakem</t>
  </si>
  <si>
    <t>-169095858</t>
  </si>
  <si>
    <t xml:space="preserve">Vodorovné přemístění výkopku pracovním vlakem  bez naložení výkopku, avšak s jeho vyložením, pro jakoukoliv třídu horniny, na vzdálenost do 2 000 m</t>
  </si>
  <si>
    <t xml:space="preserve">Poznámka k položce:_x000d_
Horší přístup (např. z přejezdu P 61 v km 99,836 - 249m, či z přejezdu P 60 v km 99,108 - 479m, případně zleva trati)._x000d_
</t>
  </si>
  <si>
    <t>zemina k odvozu:</t>
  </si>
  <si>
    <t>(79,8+0,936)*2</t>
  </si>
  <si>
    <t>(5+3,125)*2</t>
  </si>
  <si>
    <t>suť:</t>
  </si>
  <si>
    <t>16,980</t>
  </si>
  <si>
    <t>-568392017</t>
  </si>
  <si>
    <t>79,8+0,936</t>
  </si>
  <si>
    <t>5+3,125</t>
  </si>
  <si>
    <t>2079208380</t>
  </si>
  <si>
    <t>858091570</t>
  </si>
  <si>
    <t>-1655244244</t>
  </si>
  <si>
    <t>386920316</t>
  </si>
  <si>
    <t>14,0*6*0,75</t>
  </si>
  <si>
    <t>988233187</t>
  </si>
  <si>
    <t>Poznámka k položce:_x000d_
pro zásyp trub a dosypání pláně</t>
  </si>
  <si>
    <t>63*1,8</t>
  </si>
  <si>
    <t>-1516599320</t>
  </si>
  <si>
    <t>CS ÚRS 2015 01</t>
  </si>
  <si>
    <t>278859241</t>
  </si>
  <si>
    <t>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t>
  </si>
  <si>
    <t>osivo směs travní krajinná - svahová</t>
  </si>
  <si>
    <t>-702022791</t>
  </si>
  <si>
    <t>osiva pícnin směsi travní balení obvykle 25 kg technická - svahová (10 kg)</t>
  </si>
  <si>
    <t>1729545965</t>
  </si>
  <si>
    <t>8*2</t>
  </si>
  <si>
    <t>1381880191</t>
  </si>
  <si>
    <t>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t>
  </si>
  <si>
    <t>2*6*0,15</t>
  </si>
  <si>
    <t>(13-4)*2*0,15</t>
  </si>
  <si>
    <t>1283460570</t>
  </si>
  <si>
    <t>-686217586</t>
  </si>
  <si>
    <t>-305232198</t>
  </si>
  <si>
    <t>168695558</t>
  </si>
  <si>
    <t>-982241431</t>
  </si>
  <si>
    <t>2100417407</t>
  </si>
  <si>
    <t>-2102882402</t>
  </si>
  <si>
    <t>491500969</t>
  </si>
  <si>
    <t>-673935023</t>
  </si>
  <si>
    <t>1873767261</t>
  </si>
  <si>
    <t>-784400764</t>
  </si>
  <si>
    <t>vyztužení betonu odláždění a dlažby (KARI 6/150/150 mm):</t>
  </si>
  <si>
    <t>48,4*3,03*1,3/1000</t>
  </si>
  <si>
    <t>1207143896</t>
  </si>
  <si>
    <t>2*13*6*7,9*1,1/1000</t>
  </si>
  <si>
    <t>1977553176</t>
  </si>
  <si>
    <t>644622096</t>
  </si>
  <si>
    <t>451571211</t>
  </si>
  <si>
    <t>Lože pod dlažby z kameniva těženého hrubého vrstva tl do 100 mm</t>
  </si>
  <si>
    <t>1107379749</t>
  </si>
  <si>
    <t xml:space="preserve">Lože pod dlažby  z kameniva těženého hrubého, tl. vrstvy do 100 mm</t>
  </si>
  <si>
    <t xml:space="preserve">Poznámka k souboru cen:_x000d_
1. Ceny lze použít i pro zřízení podkladního lože pod patky a konstrukce z prefabrikátů. 2. V cenách jsou započteny i náklady na urovnání líce vrstvy. 3. Plocha se stanoví v m2 dlažby, pod kterou je lože určeno. </t>
  </si>
  <si>
    <t>v otvoru propustku:</t>
  </si>
  <si>
    <t>1,25*7,2</t>
  </si>
  <si>
    <t>mezi křídly (odhad - po vyčištění bude upřesněno):</t>
  </si>
  <si>
    <t>2,9*2+3,2*3</t>
  </si>
  <si>
    <t>-1997175218</t>
  </si>
  <si>
    <t>13*6*0,15</t>
  </si>
  <si>
    <t>1826034655</t>
  </si>
  <si>
    <t>-1046767532</t>
  </si>
  <si>
    <t>-1164496373</t>
  </si>
  <si>
    <t>636195011</t>
  </si>
  <si>
    <t>Oprava spárování dlažby z kamenů MC pl přes 4 m2</t>
  </si>
  <si>
    <t>-489019156</t>
  </si>
  <si>
    <t xml:space="preserve">Oprava spárování dlažeb cementovou maltou  včetně vyškrábání a vymytí spar z nepravidelných kamenů, plochy jednotlivě přes 4 m2</t>
  </si>
  <si>
    <t>Poznámka k položce:_x000d_
odhad (po vyčištění bude upřesněno)</t>
  </si>
  <si>
    <t>1865399630</t>
  </si>
  <si>
    <t>-857434482</t>
  </si>
  <si>
    <t>-826214366</t>
  </si>
  <si>
    <t>-822776756</t>
  </si>
  <si>
    <t>úhelník ocelový rovnostranný, v jakosti 11 375, 80 x 80 x 10 mm</t>
  </si>
  <si>
    <t>-1800897948</t>
  </si>
  <si>
    <t>495953623</t>
  </si>
  <si>
    <t>-21965267</t>
  </si>
  <si>
    <t>-2118149808</t>
  </si>
  <si>
    <t>-1297033346</t>
  </si>
  <si>
    <t>2,0*3,0*2</t>
  </si>
  <si>
    <t>-844352312</t>
  </si>
  <si>
    <t>12,0*20</t>
  </si>
  <si>
    <t>1187224094</t>
  </si>
  <si>
    <t>1091300758</t>
  </si>
  <si>
    <t>v otvoru propustku včetně příp. zbytků pův. dlažby:</t>
  </si>
  <si>
    <t>1,24*7,2*0,35</t>
  </si>
  <si>
    <t>-1252490446</t>
  </si>
  <si>
    <t>včetně příp. zbytků pův. dlažby:</t>
  </si>
  <si>
    <t>2,5*2</t>
  </si>
  <si>
    <t>2008997367</t>
  </si>
  <si>
    <t>-1602172495</t>
  </si>
  <si>
    <t>4,0*0,6*0,16</t>
  </si>
  <si>
    <t>1993156587</t>
  </si>
  <si>
    <t>1,25/2*3,14*7,2</t>
  </si>
  <si>
    <t>(1,68+1,98)/2*7,2*2</t>
  </si>
  <si>
    <t>4*((0,9*3,2)+(3,3*3,2/2))</t>
  </si>
  <si>
    <t>-1450791862</t>
  </si>
  <si>
    <t>63226214</t>
  </si>
  <si>
    <t>římsy křídel:</t>
  </si>
  <si>
    <t>985142213</t>
  </si>
  <si>
    <t>Vysekání spojovací hmoty ze spár zdiva hl přes 40 mm dl přes 12 m/m2</t>
  </si>
  <si>
    <t>-26207215</t>
  </si>
  <si>
    <t>Vysekání spojovací hmoty ze spár zdiva včetně vyčištění hloubky spáry přes 40 mm délky spáry na 1 m2 upravované plochy přes 12 m</t>
  </si>
  <si>
    <t>lokální oprava spárování cihelného zdiva propustku:</t>
  </si>
  <si>
    <t>985142912</t>
  </si>
  <si>
    <t>Příplatek k cenám vysekání spojovací hmoty ze spár za plochu do 10 m2 jednotlivě</t>
  </si>
  <si>
    <t>574805297</t>
  </si>
  <si>
    <t>Vysekání spojovací hmoty ze spár zdiva včetně vyčištění Příplatek k cenám za plochu do 10 m2 jednotlivě</t>
  </si>
  <si>
    <t>985223110</t>
  </si>
  <si>
    <t>Přezdívání cihelného zdiva do aktivované malty do 1 m3</t>
  </si>
  <si>
    <t>-1986034970</t>
  </si>
  <si>
    <t>Přezdívání zdiva do aktivované malty cihelného, objemu do 1 m3</t>
  </si>
  <si>
    <t>narušené části cihelného zdiva propustku:</t>
  </si>
  <si>
    <t>(4*0,5+2*0,25+2*0,8*0,5)*0,3</t>
  </si>
  <si>
    <t>59623003</t>
  </si>
  <si>
    <t>cihla lícová plná český formát 290x140x65mm</t>
  </si>
  <si>
    <t>-1240919662</t>
  </si>
  <si>
    <t>Poznámka k položce:_x000d_
odhad pro 0,99 m3 zdiva</t>
  </si>
  <si>
    <t>985231113</t>
  </si>
  <si>
    <t>Spárování zdiva aktivovanou maltou spára hl do 40 mm dl přes 12 m/m2</t>
  </si>
  <si>
    <t>-819690145</t>
  </si>
  <si>
    <t>Spárování zdiva hloubky do 40 mm aktivovanou maltou délky spáry na 1 m2 upravované plochy přes 12 m</t>
  </si>
  <si>
    <t>Poznámka k položce:_x000d_
spárování přezdívaného cihelného zdiva</t>
  </si>
  <si>
    <t>4*0,5+2*0,25+2*0,8*0,5</t>
  </si>
  <si>
    <t>985231192</t>
  </si>
  <si>
    <t>Příplatek ke spárování hl do 40 mm za plochu do 10 m2 jednotlivě</t>
  </si>
  <si>
    <t>1664656644</t>
  </si>
  <si>
    <t>Spárování zdiva hloubky do 40 mm aktivovanou maltou Příplatek k cenám za plochu do 10 m2 jednotlivě</t>
  </si>
  <si>
    <t>-93994356</t>
  </si>
  <si>
    <t>985232113</t>
  </si>
  <si>
    <t>Hloubkové spárování zdiva aktivovanou maltou spára hl do 80 mm dl přes 12 m/m2</t>
  </si>
  <si>
    <t>1257471199</t>
  </si>
  <si>
    <t>Hloubkové spárování zdiva hloubky přes 40 do 80 mm aktivovanou maltou délky spáry na 1 m2 upravované plochy přes 12 m</t>
  </si>
  <si>
    <t>-31415434</t>
  </si>
  <si>
    <t>985233131</t>
  </si>
  <si>
    <t>Úprava spár po spárování zdiva uhlazením spára dl přes 12 m/m2</t>
  </si>
  <si>
    <t>-958227171</t>
  </si>
  <si>
    <t>Úprava spár po spárování zdiva kamenného nebo cihelného délky spáry na 1 m2 upravované plochy přes 12 m uhlazením</t>
  </si>
  <si>
    <t>2+3,3</t>
  </si>
  <si>
    <t>985233912</t>
  </si>
  <si>
    <t>Příplatek k úpravě spár za plochu do 10 m2 jednotlivě</t>
  </si>
  <si>
    <t>1937920355</t>
  </si>
  <si>
    <t>Úprava spár po spárování zdiva kamenného nebo cihelného Příplatek k cenám za plochu do 10 m2 jednotlivě</t>
  </si>
  <si>
    <t>74</t>
  </si>
  <si>
    <t>-1555347983</t>
  </si>
  <si>
    <t>75</t>
  </si>
  <si>
    <t>985441113</t>
  </si>
  <si>
    <t>Přídavná šroubovitá nerezová výztuž 1 táhlo D 8 mm v drážce v cihelném zdivu hl do 70 mm</t>
  </si>
  <si>
    <t>905187674</t>
  </si>
  <si>
    <t>Přídavná šroubovitá nerezová výztuž pro sanaci trhlin v drážce včetně vyfrézování a zalití kotevní maltou v cihelném nebo kamenném zdivu hloubky do 70 mm 1 táhlo průměru 8 mm</t>
  </si>
  <si>
    <t xml:space="preserve">Poznámka k souboru cen:_x000d_
1. V cenách jsou započteny i náklady na vytvoření drážky nebo vrtu, jejich vyčištění, vložení táhla do drážky nebo kotvy do vrtu včetně dodávky materiálu, zalití drážky nebo vrtu zálivkovou maltou včetně dodávky materiálu a úpravy povrchu pod omítku (bez úpravy omítky). 2. V cenách nejsou započteny náklady na zatmelení vertikálních trhlin. </t>
  </si>
  <si>
    <t>3 vodorovné řady v průčelí na obou stranách:</t>
  </si>
  <si>
    <t>3*2,6*2</t>
  </si>
  <si>
    <t>76</t>
  </si>
  <si>
    <t>997013803</t>
  </si>
  <si>
    <t>Poplatek za uložení na skládce (skládkovné) stavebního odpadu cihelného kód odpadu 170 102</t>
  </si>
  <si>
    <t>1867657609</t>
  </si>
  <si>
    <t>Poplatek za uložení stavebního odpadu na skládce (skládkovné) cihelného zatříděného do Katalogu odpadů pod kódem 170 102</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</si>
  <si>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</si>
  <si>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cihelný odpad při přezdívání:</t>
  </si>
  <si>
    <t>1,931</t>
  </si>
  <si>
    <t>77</t>
  </si>
  <si>
    <t>887364751</t>
  </si>
  <si>
    <t>17,993</t>
  </si>
  <si>
    <t>78</t>
  </si>
  <si>
    <t>-2014767927</t>
  </si>
  <si>
    <t>16,981*6</t>
  </si>
  <si>
    <t>79</t>
  </si>
  <si>
    <t>292487369</t>
  </si>
  <si>
    <t>včetně naložení na mezideponii z důvodu horšího přístupu:</t>
  </si>
  <si>
    <t>2*16,981</t>
  </si>
  <si>
    <t>80</t>
  </si>
  <si>
    <t>-893011691</t>
  </si>
  <si>
    <t>16,981</t>
  </si>
  <si>
    <t>odpočet cihelného odpadu:</t>
  </si>
  <si>
    <t>-1,931</t>
  </si>
  <si>
    <t>81</t>
  </si>
  <si>
    <t>2013368637</t>
  </si>
  <si>
    <t>82</t>
  </si>
  <si>
    <t>998212191</t>
  </si>
  <si>
    <t>Příplatek k přesunu hmot pro mosty zděné nebo monolitické za zvětšený přesun do 1000 m</t>
  </si>
  <si>
    <t>2140365526</t>
  </si>
  <si>
    <t xml:space="preserve">Přesun hmot pro mosty zděné, betonové monolitické, spřažené ocelobetonové nebo kovové  Příplatek k cenám za zvětšený přesun přes přes vymezenou největší dopravní vzdálenost do 1000 m</t>
  </si>
  <si>
    <t>Poznámka k položce:_x000d_
Horší přístup (např. z přejezdu P 61 v km 99,836 - 249m, či z přejezdu P 60 v km 99,108 - 479m, případně zleva trati).</t>
  </si>
  <si>
    <t>83</t>
  </si>
  <si>
    <t>1855216269</t>
  </si>
  <si>
    <t>13,0*7</t>
  </si>
  <si>
    <t>84</t>
  </si>
  <si>
    <t>-1321495289</t>
  </si>
  <si>
    <t>85</t>
  </si>
  <si>
    <t>387406260</t>
  </si>
  <si>
    <t>86</t>
  </si>
  <si>
    <t>2132267994</t>
  </si>
  <si>
    <t xml:space="preserve">002 - km 99,587 svršek </t>
  </si>
  <si>
    <t>-1268031916</t>
  </si>
  <si>
    <t>oboustranně v dl. 15 m:</t>
  </si>
  <si>
    <t>2*0,6*15*0,1</t>
  </si>
  <si>
    <t>2110764563</t>
  </si>
  <si>
    <t>1,8*1,6</t>
  </si>
  <si>
    <t>-390624470</t>
  </si>
  <si>
    <t>na propustku v délce 15 m, rozdělení pražců "d":</t>
  </si>
  <si>
    <t>1995*0,015</t>
  </si>
  <si>
    <t>-275305497</t>
  </si>
  <si>
    <t>1837189411</t>
  </si>
  <si>
    <t>(29,925+17,5)*1,5</t>
  </si>
  <si>
    <t>-535552408</t>
  </si>
  <si>
    <t>1/2 vozu Sa:</t>
  </si>
  <si>
    <t>35/2</t>
  </si>
  <si>
    <t>146413701</t>
  </si>
  <si>
    <t>Na propustku (33 pražců):</t>
  </si>
  <si>
    <t>20/1000</t>
  </si>
  <si>
    <t>-800209867</t>
  </si>
  <si>
    <t>1555647670</t>
  </si>
  <si>
    <t>-563687252</t>
  </si>
  <si>
    <t>-809570030</t>
  </si>
  <si>
    <t>-2069640617</t>
  </si>
  <si>
    <t>Poznámka k položce:_x000d_
po ASP, montážní svar. Zřízení BK včetně materiálu je obsaženo v rozpočtu opravy propustku v km 99,712</t>
  </si>
  <si>
    <t>5914020010</t>
  </si>
  <si>
    <t>Čištění otevřených odvodňovacích zařízení strojně příkop zpevněný</t>
  </si>
  <si>
    <t>-867144841</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</si>
  <si>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</si>
  <si>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vlevo v km 99,395-99,420:</t>
  </si>
  <si>
    <t>25*0,26</t>
  </si>
  <si>
    <t>-87100681</t>
  </si>
  <si>
    <t>vlevo v km 99,430-99,587:</t>
  </si>
  <si>
    <t>157*0,26</t>
  </si>
  <si>
    <t>vpravo v km 99,430-99,467:</t>
  </si>
  <si>
    <t>37*0,26</t>
  </si>
  <si>
    <t>5915030020</t>
  </si>
  <si>
    <t>Bourání drobných staveb železničního spodku montážních jam</t>
  </si>
  <si>
    <t>1880346253</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</si>
  <si>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</si>
  <si>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Poznámka k souboru cen:_x000d_
1. V cenách jsou započteny náklady na vybourání zdiva, uložení na terén, naložení na dopravní prostředek a uložení na skládce. 2. V cenách nejsou obsaženy náklady na dopravu a skládkovné.</t>
  </si>
  <si>
    <t>vlevo v km 99,475 (zbytky základů v příkopu):</t>
  </si>
  <si>
    <t>2047994023</t>
  </si>
  <si>
    <t xml:space="preserve">Poznámka k položce:_x000d_
např. skládka Žatec či Selibice. Likvidace demontovaných pryž. podložek je obsažena v rozpočtu opravy propustku v km 99,712._x000d_
</t>
  </si>
  <si>
    <t>29,925*1,8</t>
  </si>
  <si>
    <t>(6,5+50,44)*1,8</t>
  </si>
  <si>
    <t>z bourání zbytků základů v příkopu:</t>
  </si>
  <si>
    <t>3*2,3</t>
  </si>
  <si>
    <t>-1780281734</t>
  </si>
  <si>
    <t>3,84+71,138</t>
  </si>
  <si>
    <t>-445512551</t>
  </si>
  <si>
    <t>003 - ZRN - Oprava propustku v km 99,712</t>
  </si>
  <si>
    <t xml:space="preserve">001 - km 99,712 propustek </t>
  </si>
  <si>
    <t xml:space="preserve">    8 - Trubní vedení</t>
  </si>
  <si>
    <t xml:space="preserve">    9 - Ostatní konstrukce a práce, bourání</t>
  </si>
  <si>
    <t>711 - Izolace proti vodě, vlhkosti a plynům</t>
  </si>
  <si>
    <t>140077000</t>
  </si>
  <si>
    <t>na vtoku</t>
  </si>
  <si>
    <t>10*4</t>
  </si>
  <si>
    <t>na výtoku</t>
  </si>
  <si>
    <t>10*7</t>
  </si>
  <si>
    <t>-1435097899</t>
  </si>
  <si>
    <t>110*0,02</t>
  </si>
  <si>
    <t>-588013128</t>
  </si>
  <si>
    <t>1290827414</t>
  </si>
  <si>
    <t>Poznámka k položce:_x000d_
včetně vynesení na kabelovém nosníku a přemístění kabelu do projektované polohy (bez přerušení vedení)</t>
  </si>
  <si>
    <t>-1739145316</t>
  </si>
  <si>
    <t>7,4*1,15*0,15</t>
  </si>
  <si>
    <t>-414340175</t>
  </si>
  <si>
    <t xml:space="preserve">pro základ čela na vtoku </t>
  </si>
  <si>
    <t>1,5*0,9*4</t>
  </si>
  <si>
    <t xml:space="preserve">pro trouby </t>
  </si>
  <si>
    <t>((6,4+1,4)/2)*2,9*7,62</t>
  </si>
  <si>
    <t xml:space="preserve">odpočet bourání otvoru </t>
  </si>
  <si>
    <t xml:space="preserve">opěra a NK </t>
  </si>
  <si>
    <t>1,44*7,62*-1</t>
  </si>
  <si>
    <t xml:space="preserve">čelo na výtoku </t>
  </si>
  <si>
    <t>1,825*2,0*0,5*-1</t>
  </si>
  <si>
    <t xml:space="preserve">čelo na vtoku </t>
  </si>
  <si>
    <t>2,5*3,6*0,7*-1</t>
  </si>
  <si>
    <t>odpočet otvor</t>
  </si>
  <si>
    <t>0,5*7,65*-1</t>
  </si>
  <si>
    <t>122202508</t>
  </si>
  <si>
    <t>Příplatek k odkopávkám pro spodní stavbu železnic v hornině tř. 3 za ztížení při rekonstrukci</t>
  </si>
  <si>
    <t>596261903</t>
  </si>
  <si>
    <t>Odkopávky a prokopávky nezapažené pro spodní stavbu železnic strojně s přemístěním výkopku v příčných profilech do 15 m nebo s naložením na dopravní prostředek v hornině tř. 3 Příplatek k cenám za ztížení při rekonstrukcích</t>
  </si>
  <si>
    <t>68,659</t>
  </si>
  <si>
    <t>689087930</t>
  </si>
  <si>
    <t>68,659/2</t>
  </si>
  <si>
    <t>-616623595</t>
  </si>
  <si>
    <t>odhad</t>
  </si>
  <si>
    <t>-1332993391</t>
  </si>
  <si>
    <t xml:space="preserve">Poznámka k položce:_x000d_
Horší přístup (např. z přejezdu P 61 v km 99,836 - 124m, příp. zleva trati)._x000d_
</t>
  </si>
  <si>
    <t>137,318</t>
  </si>
  <si>
    <t>53,737</t>
  </si>
  <si>
    <t>1589796474</t>
  </si>
  <si>
    <t>5,4+63,259</t>
  </si>
  <si>
    <t>1824586250</t>
  </si>
  <si>
    <t xml:space="preserve">ornice </t>
  </si>
  <si>
    <t>2,554</t>
  </si>
  <si>
    <t>-914369285</t>
  </si>
  <si>
    <t>171151101</t>
  </si>
  <si>
    <t>Hutnění boků násypů pro jakýkoliv sklon a míru zhutnění svahu</t>
  </si>
  <si>
    <t>-971479562</t>
  </si>
  <si>
    <t xml:space="preserve">Hutnění boků násypů z hornin soudržných a sypkých  pro jakýkoliv sklon, délku a míru zhutnění svahu</t>
  </si>
  <si>
    <t>7,4*1,15</t>
  </si>
  <si>
    <t>2137438710</t>
  </si>
  <si>
    <t>68,659*2,0</t>
  </si>
  <si>
    <t>-30925898</t>
  </si>
  <si>
    <t>zásyp trub a dosypání pláně</t>
  </si>
  <si>
    <t>9*10,720</t>
  </si>
  <si>
    <t xml:space="preserve">odpočet deska + trouba </t>
  </si>
  <si>
    <t>1,8*10,720*-1</t>
  </si>
  <si>
    <t>-1129278246</t>
  </si>
  <si>
    <t>77,184*1,8</t>
  </si>
  <si>
    <t>181301102</t>
  </si>
  <si>
    <t>Rozprostření ornice tl vrstvy do 150 mm pl do 500 m2 v rovině nebo ve svahu do 1:5</t>
  </si>
  <si>
    <t>-394194124</t>
  </si>
  <si>
    <t>Rozprostření a urovnání ornice v rovině nebo ve svahu sklonu do 1:5 při souvislé ploše do 500 m2, tl. vrstvy přes 100 do 150 mm</t>
  </si>
  <si>
    <t>1786401118</t>
  </si>
  <si>
    <t>17,020</t>
  </si>
  <si>
    <t>-567840910</t>
  </si>
  <si>
    <t>17,020*0,03</t>
  </si>
  <si>
    <t>271572211</t>
  </si>
  <si>
    <t>Podsyp pod základové konstrukce se zhutněním z netříděného štěrkopísku</t>
  </si>
  <si>
    <t>-426122600</t>
  </si>
  <si>
    <t>Podsyp pod základové konstrukce se zhutněním a urovnáním povrchu ze štěrkopísku netříděného</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</si>
  <si>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</si>
  <si>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 xml:space="preserve">podsyp na výtoku </t>
  </si>
  <si>
    <t>2,090*1,9*0,1</t>
  </si>
  <si>
    <t xml:space="preserve">pod čelo </t>
  </si>
  <si>
    <t>1,4*4,2*0,1</t>
  </si>
  <si>
    <t xml:space="preserve">práh na výtoku </t>
  </si>
  <si>
    <t>0,4*1,8*0,1</t>
  </si>
  <si>
    <t>273321117</t>
  </si>
  <si>
    <t>Základové desky mostních konstrukcí ze ŽB C 25/30</t>
  </si>
  <si>
    <t>-338509137</t>
  </si>
  <si>
    <t>Základové konstrukce z betonu železového desky ve výkopu nebo na hlavách pilot C 25/30</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</si>
  <si>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</si>
  <si>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základová deska pod troubami dle výkresu č.9</t>
  </si>
  <si>
    <t>9,5*1,8*0,25</t>
  </si>
  <si>
    <t>-416220797</t>
  </si>
  <si>
    <t>základová deska pod troubami</t>
  </si>
  <si>
    <t>1,9*0,3*2</t>
  </si>
  <si>
    <t>9,5*0,3*2</t>
  </si>
  <si>
    <t xml:space="preserve">zesílení základu </t>
  </si>
  <si>
    <t>(0,365+0,435)*2,21</t>
  </si>
  <si>
    <t>868665536</t>
  </si>
  <si>
    <t>1493315655</t>
  </si>
  <si>
    <t xml:space="preserve">odhad 100 kg / m3 </t>
  </si>
  <si>
    <t>4,275*100/1000</t>
  </si>
  <si>
    <t>274311127</t>
  </si>
  <si>
    <t>Základové pasy, prahy, věnce a ostruhy z betonu prostého C 25/30</t>
  </si>
  <si>
    <t>533016791</t>
  </si>
  <si>
    <t>Základové konstrukce z betonu prostého pasy, prahy, věnce a ostruhy ve výkopu nebo na hlavách pilot C 25/30</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</si>
  <si>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</si>
  <si>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 xml:space="preserve">pod čelo na vtoku </t>
  </si>
  <si>
    <t>1,5*0,6*4</t>
  </si>
  <si>
    <t>0,8*0,4*1,850</t>
  </si>
  <si>
    <t>274354111</t>
  </si>
  <si>
    <t>Bednění základových pasů - zřízení</t>
  </si>
  <si>
    <t>-158411425</t>
  </si>
  <si>
    <t>Bednění základových konstrukcí pasů, prahů, věnců a ostruh zřízení</t>
  </si>
  <si>
    <t xml:space="preserve">základ čela </t>
  </si>
  <si>
    <t>0,85*3*2</t>
  </si>
  <si>
    <t>0,85*1,45*2</t>
  </si>
  <si>
    <t>0,8*1,850*2</t>
  </si>
  <si>
    <t>0,8*0,4*2</t>
  </si>
  <si>
    <t xml:space="preserve">dlažba </t>
  </si>
  <si>
    <t>0,8*2*2</t>
  </si>
  <si>
    <t>0,6*0,8*2</t>
  </si>
  <si>
    <t>274354211</t>
  </si>
  <si>
    <t>Bednění základových pasů - odstranění</t>
  </si>
  <si>
    <t>-1723577827</t>
  </si>
  <si>
    <t>Bednění základových konstrukcí pasů, prahů, věnců a ostruh odstranění bednění</t>
  </si>
  <si>
    <t>334323118</t>
  </si>
  <si>
    <t>Mostní opěry a úložné prahy ze ŽB C 30/37</t>
  </si>
  <si>
    <t>-1057541975</t>
  </si>
  <si>
    <t>Mostní opěry a úložné prahy z betonu železového C 30/37</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</si>
  <si>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 2. V cenách nejsou započteny náklady na: a) uložení plastového žlábku do úložného prahu opěry, tyto se oceňují souborem cen 212 79- . . Odvodnění z plastových trub u mostní opěry, b) navazující kamenný chrlič, tyto se oceňují souborem cen 936 91-11 Montáž chrliče Žlabového ze žulového kamene, c) výplň tmelem a ochranu pracovní nebo dilatační spáry rubové strany výplně za opěrou, tyto se oceňují souborem cen 931 99-41 Těsnění spáry betonové konstrukce pásy, profily, tmely. d) výplň dilatační spáry extrudovaným polystyrenem, tyto se oceňují souborem cen 931 99-21 Výplň dilatačních spár z polystyrenu, e) izolaci proti zemní vlhkosti, tyto se oceňují cenami katalogu 800-711 Izolace proti vodě, vlhkosti a plynům. </t>
  </si>
  <si>
    <t>2,52*4</t>
  </si>
  <si>
    <t>odpočet trouba</t>
  </si>
  <si>
    <t>(PI*0,6*0,6*1,2)*-1</t>
  </si>
  <si>
    <t>334351112</t>
  </si>
  <si>
    <t>Bednění systémové mostních opěr a úložných prahů z překližek pro ŽB - zřízení</t>
  </si>
  <si>
    <t>-404692471</t>
  </si>
  <si>
    <t xml:space="preserve">Bednění mostních opěr a úložných prahů ze systémového bednění  zřízení z překližek, pro železobeton</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</si>
  <si>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výklenky, drážky, kapsy přes 0,1 m3, zakřivení líce bednění nebo sklon, tyto práce se oceňují cenami příplatku k rovinnému bednění, b) vložení těsnících pásů do bednění pracovních čel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</si>
  <si>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čelo</t>
  </si>
  <si>
    <t>1,875*4*2</t>
  </si>
  <si>
    <t>(0,1+0,3+0,785)*4</t>
  </si>
  <si>
    <t>1,875*1,2*2</t>
  </si>
  <si>
    <t>334351211</t>
  </si>
  <si>
    <t>Bednění systémové mostních opěr a úložných prahů z překližek - odstranění</t>
  </si>
  <si>
    <t>1135840633</t>
  </si>
  <si>
    <t xml:space="preserve">Bednění mostních opěr a úložných prahů ze systémového bednění  odstranění z překližek</t>
  </si>
  <si>
    <t>334361216</t>
  </si>
  <si>
    <t>Výztuž dříků opěr z betonářské oceli 10 505</t>
  </si>
  <si>
    <t>-988477633</t>
  </si>
  <si>
    <t xml:space="preserve">Výztuž betonářská mostních konstrukcí  opěr, úložných prahů, křídel, závěrných zídek, bloků ložisek, pilířů a sloupů z oceli 10 505 (R) nebo BSt 500 dříků opěr</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</si>
  <si>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</si>
  <si>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 xml:space="preserve">odhad 100 kg/m3 </t>
  </si>
  <si>
    <t>0,222*4*100/1000</t>
  </si>
  <si>
    <t>334361412</t>
  </si>
  <si>
    <t>Výztuž opěr, prahů, křídel, pilířů, sloupů ze svařovaných sítí do 6 kg/m2</t>
  </si>
  <si>
    <t>-2047272006</t>
  </si>
  <si>
    <t xml:space="preserve">Výztuž betonářská mostních konstrukcí  opěr, úložných prahů, křídel, závěrných zídek, bloků ložisek, pilířů a sloupů ze svařovaných sítí do 6 kg/m2</t>
  </si>
  <si>
    <t>(8,723-0,222)*100/1000</t>
  </si>
  <si>
    <t>-1185325298</t>
  </si>
  <si>
    <t>1436541521</t>
  </si>
  <si>
    <t>Poznámka k položce:_x000d_
Vyztužení betonu kamenných dlažeb a odláždění svahu.</t>
  </si>
  <si>
    <t>17,020*7,9*1,3/1000</t>
  </si>
  <si>
    <t>451315113</t>
  </si>
  <si>
    <t>Podkladní nebo výplňová vrstva z betonu C 8/10 tl do 100 mm</t>
  </si>
  <si>
    <t>-1877338268</t>
  </si>
  <si>
    <t xml:space="preserve">Podkladní a výplňové vrstvy z betonu prostého  tloušťky do 100 mm, z betonu C 8/10</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</si>
  <si>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</si>
  <si>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 xml:space="preserve">vyrovnaní pod zakladovou desku </t>
  </si>
  <si>
    <t>7*1,9</t>
  </si>
  <si>
    <t>549094958</t>
  </si>
  <si>
    <t>712471679</t>
  </si>
  <si>
    <t>Trubní vedení</t>
  </si>
  <si>
    <t>812472121</t>
  </si>
  <si>
    <t>Montáž potrubí z trub TBP těsněných pryžovými kroužky otevřený výkop sklon do 20 % DN 800</t>
  </si>
  <si>
    <t>690277473</t>
  </si>
  <si>
    <t xml:space="preserve">Montáž potrubí z trub betonových hrdlových  v otevřeném výkopu ve sklonu do 20 % z trub těsněných pryžovými kroužky DN 800</t>
  </si>
  <si>
    <t xml:space="preserve">Poznámka k souboru cen:_x000d_
1. V položkách cen 812 . . -2121 nejsou započteny náklady na dodání těsnících pryžových kroužků. Tyto kroužky se oceňují ve specifikaci, nejsou-li zahrnuty v ceně trub. </t>
  </si>
  <si>
    <t>10,720</t>
  </si>
  <si>
    <t>592211R001</t>
  </si>
  <si>
    <t xml:space="preserve">ŽB. trouba patková DN 800 </t>
  </si>
  <si>
    <t>-1488974811</t>
  </si>
  <si>
    <t>trouba železobetonová patková</t>
  </si>
  <si>
    <t>Poznámka k položce:_x000d_
přesná specifikace dle projektu, integrované pryžové těsnění trub, včetně spojovacího materiálu jednotlivých dílců. Trouba musí být schváleny pro použití pro SŽDC. Včetně dopravy na stavbu</t>
  </si>
  <si>
    <t>trouba patková DN 800:</t>
  </si>
  <si>
    <t>592211R002</t>
  </si>
  <si>
    <t>Vtoková ŽB. trouba patková DN 800</t>
  </si>
  <si>
    <t>-822292092</t>
  </si>
  <si>
    <t>vtoková trouba patková DN 800:</t>
  </si>
  <si>
    <t>592211R003</t>
  </si>
  <si>
    <t xml:space="preserve">Šikmá výtoková ŽB. trouba patková DN 800 </t>
  </si>
  <si>
    <t>442729462</t>
  </si>
  <si>
    <t xml:space="preserve">šikmá výtoková trouba patková DN 800 </t>
  </si>
  <si>
    <t>Ostatní konstrukce a práce, bourání</t>
  </si>
  <si>
    <t>931992121</t>
  </si>
  <si>
    <t>Výplň dilatačních spár z extrudovaného polystyrénu tl 20 mm</t>
  </si>
  <si>
    <t>2067752214</t>
  </si>
  <si>
    <t xml:space="preserve">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</si>
  <si>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</si>
  <si>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 xml:space="preserve">na vtoku </t>
  </si>
  <si>
    <t>4*0,27</t>
  </si>
  <si>
    <t xml:space="preserve">na výtoku </t>
  </si>
  <si>
    <t>2*3,14*0,6*0,27</t>
  </si>
  <si>
    <t>931994142</t>
  </si>
  <si>
    <t>Těsnění dilatační spáry betonové konstrukce polyuretanovým tmelem do pl 4,0 cm2</t>
  </si>
  <si>
    <t>-1547175472</t>
  </si>
  <si>
    <t xml:space="preserve">Těsnění spáry betonové konstrukce pásy, profily, tmely  tmelem polyuretanovým spáry dilatační do 4,0 cm2</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</si>
  <si>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</si>
  <si>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2*3,14*0,6</t>
  </si>
  <si>
    <t>2029740559</t>
  </si>
  <si>
    <t>Poznámka k položce:_x000d_
Do římsy čela a bločkem do dlažby</t>
  </si>
  <si>
    <t>Včetně zhotovení 1x základního PKO nátěru výztuže u vlysu s letopočtem s ručním očištěním kartáčem (u římsy):</t>
  </si>
  <si>
    <t>bločkem do dlažby:</t>
  </si>
  <si>
    <t>962021112</t>
  </si>
  <si>
    <t>Bourání mostních zdí a pilířů z kamene</t>
  </si>
  <si>
    <t>118459493</t>
  </si>
  <si>
    <t>Bourání mostních konstrukcí zdiva a pilířů z kamene nebo cihel</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</si>
  <si>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</si>
  <si>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1,44*7,62</t>
  </si>
  <si>
    <t>1,825*2,0*0,5</t>
  </si>
  <si>
    <t>2,5*3,6*0,7</t>
  </si>
  <si>
    <t xml:space="preserve">křídla </t>
  </si>
  <si>
    <t>2,0*2,7*0,6/2</t>
  </si>
  <si>
    <t>1,065*2,7*0,6/2</t>
  </si>
  <si>
    <t>894232452</t>
  </si>
  <si>
    <t>-432894483</t>
  </si>
  <si>
    <t>53,737*6</t>
  </si>
  <si>
    <t>1996767067</t>
  </si>
  <si>
    <t>2*53,737</t>
  </si>
  <si>
    <t>1331386614</t>
  </si>
  <si>
    <t>998214111</t>
  </si>
  <si>
    <t>Přesun hmot pro mosty montované z dílců ŽB nebo předpjatých v do 20 m</t>
  </si>
  <si>
    <t>386272342</t>
  </si>
  <si>
    <t xml:space="preserve">Přesun hmot pro mosty montované z dílců železobetonových nebo předpjatých  vodorovná dopravní vzdálenost do 100 m výška mostu do 20 m</t>
  </si>
  <si>
    <t xml:space="preserve">Poznámka k souboru cen:_x000d_
1. Počet měrných jednotek se stanoví jako součet všech hmotností na objektu, včetně hmotnosti prefabrikátů oceňovaných ve specifikaci, přestože se jejich vodorovné přemístění oceňuje samostatně cenami souboru cen 922 11-4 . Vodorovné přemístění mostních dílců. </t>
  </si>
  <si>
    <t>998214191</t>
  </si>
  <si>
    <t>Příplatek k přesunu hmot pro mosty montované z dílců ŽB a předpjatých za zvětšený přesun do 1000 m</t>
  </si>
  <si>
    <t>-4576952</t>
  </si>
  <si>
    <t xml:space="preserve">Přesun hmot pro mosty montované z dílců železobetonových nebo předpjatých  Příplatek k ceně za zvětšený přesun přes vymezenou největší dopravní vzdálenost do 1000 m</t>
  </si>
  <si>
    <t>Poznámka k položce:_x000d_
Horší přístup (např. z přejezdu P 61 v km 99,836 - 124m, příp. zleva trati).</t>
  </si>
  <si>
    <t>711511101</t>
  </si>
  <si>
    <t>Provedení hydroizolace potrubí za studena penetračním nátěrem</t>
  </si>
  <si>
    <t>-1426677073</t>
  </si>
  <si>
    <t xml:space="preserve">Provedení izolace potrubí, nádrží, stok a kanalizačních šachet natěradly a tmely za studena  nátěrem penetračním</t>
  </si>
  <si>
    <t>Poznámka k položce:_x000d_
vnější povrch trub včetně základového desky a vtokové jímky (Np)</t>
  </si>
  <si>
    <t>trouby</t>
  </si>
  <si>
    <t>(2*PI*0,5*0,5+2*PI*0,5*10,720)</t>
  </si>
  <si>
    <t>deska</t>
  </si>
  <si>
    <t>10,720*1,8</t>
  </si>
  <si>
    <t>10,720*0,25*2</t>
  </si>
  <si>
    <t xml:space="preserve">čelo </t>
  </si>
  <si>
    <t>0,6*4*2</t>
  </si>
  <si>
    <t>1,2*0,6*2</t>
  </si>
  <si>
    <t>1,875*4</t>
  </si>
  <si>
    <t>111631500</t>
  </si>
  <si>
    <t>lak penetrační asfaltový</t>
  </si>
  <si>
    <t>1917420542</t>
  </si>
  <si>
    <t>Poznámka k položce:_x000d_
Spotřeba 0,3-0,4kg/m2 dle povrchu, ředidlo technický benzín</t>
  </si>
  <si>
    <t>73,645*0,35/1000</t>
  </si>
  <si>
    <t>711511102</t>
  </si>
  <si>
    <t>Provedení hydroizolace potrubí za studena asfaltovým lakem</t>
  </si>
  <si>
    <t>-1409049271</t>
  </si>
  <si>
    <t xml:space="preserve">Provedení izolace potrubí, nádrží, stok a kanalizačních šachet natěradly a tmely za studena  nátěrem lakem asfaltovým</t>
  </si>
  <si>
    <t>Poznámka k položce:_x000d_
vnější povrch trub včetně základového desky a vtokové jímky (2x Na)</t>
  </si>
  <si>
    <t>2*73,645</t>
  </si>
  <si>
    <t>111631780</t>
  </si>
  <si>
    <t>lak hydroizolační asfaltový pro izolaci trub</t>
  </si>
  <si>
    <t>1376772487</t>
  </si>
  <si>
    <t>Poznámka k položce:_x000d_
Spotřeba: 0,3-0,5 kg/m2</t>
  </si>
  <si>
    <t>147,290*0,4/1000</t>
  </si>
  <si>
    <t>998711101</t>
  </si>
  <si>
    <t>Přesun hmot tonážní pro izolace proti vodě, vlhkosti a plynům v objektech výšky do 6 m</t>
  </si>
  <si>
    <t>-1258216841</t>
  </si>
  <si>
    <t xml:space="preserve">Přesun hmot pro izolace proti vodě, vlhkosti a plynům  stanovený z hmotnosti přesunovaného materiálu vodorovná dopravní vzdálenost do 50 m v objektech výšky do 6 m</t>
  </si>
  <si>
    <t>002 - km 99,712 svršek</t>
  </si>
  <si>
    <t>-305974194</t>
  </si>
  <si>
    <t>1616350203</t>
  </si>
  <si>
    <t>935447085</t>
  </si>
  <si>
    <t>-727683382</t>
  </si>
  <si>
    <t>-188440409</t>
  </si>
  <si>
    <t>326755320</t>
  </si>
  <si>
    <t>-409465505</t>
  </si>
  <si>
    <t>pro úsek zřízení BK od km 99,476 do km 99,762 (286 m, 450 pražců) včetně propustku v km 99,587:</t>
  </si>
  <si>
    <t>2*450</t>
  </si>
  <si>
    <t>-726782488</t>
  </si>
  <si>
    <t>1769603205</t>
  </si>
  <si>
    <t>389313355</t>
  </si>
  <si>
    <t>4*450</t>
  </si>
  <si>
    <t>-1303912014</t>
  </si>
  <si>
    <t>-371731498</t>
  </si>
  <si>
    <t>-1223370914</t>
  </si>
  <si>
    <t>-1470208466</t>
  </si>
  <si>
    <t>pro úsek zřízení BK od km 99,476 do km 99,762 (286 m, 450-33-17 pražců):</t>
  </si>
  <si>
    <t>2*(450-33-17)</t>
  </si>
  <si>
    <t>1252529189</t>
  </si>
  <si>
    <t>1359403845</t>
  </si>
  <si>
    <t>458671293</t>
  </si>
  <si>
    <t>813097376</t>
  </si>
  <si>
    <t>opětovné zřízení BK od km 99,476 do km 99,762 (286 m) včetně propustku v km 99,587:</t>
  </si>
  <si>
    <t>2*286</t>
  </si>
  <si>
    <t>-1255593558</t>
  </si>
  <si>
    <t>oboustranně v délce 10 m od propustku:</t>
  </si>
  <si>
    <t>4*10*0,26</t>
  </si>
  <si>
    <t>-877518271</t>
  </si>
  <si>
    <t>900*0,163/1000</t>
  </si>
  <si>
    <t>z vyčištění příkopů u propustku:</t>
  </si>
  <si>
    <t>10,4*1,8</t>
  </si>
  <si>
    <t>2139705501</t>
  </si>
  <si>
    <t>1300462515</t>
  </si>
  <si>
    <t>265040448</t>
  </si>
  <si>
    <t xml:space="preserve">004 - ZRN - Oprava mostu v km 101,816 </t>
  </si>
  <si>
    <t xml:space="preserve">001 - km 101,816 most </t>
  </si>
  <si>
    <t xml:space="preserve">HSV -  Práce a dodávky HSV</t>
  </si>
  <si>
    <t xml:space="preserve">    9 -  Ostatní konstrukce a práce-bourání</t>
  </si>
  <si>
    <t xml:space="preserve">PSV -  Práce a dodávky PSV</t>
  </si>
  <si>
    <t xml:space="preserve">    767 - Konstrukce zámečnické</t>
  </si>
  <si>
    <t xml:space="preserve">    789 - Povrchové úpravy ocelových konstrukcí a technologických zařízení</t>
  </si>
  <si>
    <t xml:space="preserve">M -  Práce a dodávky M</t>
  </si>
  <si>
    <t xml:space="preserve">    33-M - Montáže dopr.zaříz.,sklad. zař. a váh</t>
  </si>
  <si>
    <t xml:space="preserve"> Práce a dodávky HSV</t>
  </si>
  <si>
    <t>92</t>
  </si>
  <si>
    <t>393828617</t>
  </si>
  <si>
    <t>Poznámka k položce:_x000d_
odstranění vegetace podél rovnoběžných křídel mostu - není ve výškách</t>
  </si>
  <si>
    <t>"u opěry č.1</t>
  </si>
  <si>
    <t>(12,5+1,5+2)*5*2</t>
  </si>
  <si>
    <t>"u opěry č.2</t>
  </si>
  <si>
    <t>(10+1,5+2)*5*2</t>
  </si>
  <si>
    <t>91</t>
  </si>
  <si>
    <t>-1644205203</t>
  </si>
  <si>
    <t>(295+24)*0,02</t>
  </si>
  <si>
    <t>1880034803</t>
  </si>
  <si>
    <t>Poznámka k položce:_x000d_
kabelový žlab na ocel. konzolách u rovnoběžných křídel mostu vpravo - při přezdívání obkladního zdiva křídel</t>
  </si>
  <si>
    <t>2*9</t>
  </si>
  <si>
    <t>311113224</t>
  </si>
  <si>
    <t>Nosná zeď tl 300 mm ze štípaných tvárnic ztraceného bednění barevných včetně výplně z betonu</t>
  </si>
  <si>
    <t>513795911</t>
  </si>
  <si>
    <t xml:space="preserve">Nadzákladové zdi z tvárnic ztraceného bednění  štípaných, včetně výplně z betonu třídy C 16/20 barevných, tloušťky zdiva 300 mm</t>
  </si>
  <si>
    <t xml:space="preserve">Poznámka k souboru cen:_x000d_
1. V cenách jsou započteny i náklady na dodání a uložení betonu 2. V cenách -3212 až -3234 jsou započteny i náklady na doplňkové - rohové tvárnice. 3. V cenách nejsou započteny náklady na dodání a uložení betonářské výztuže; tyto se oceňují cenami souboru cen 31* 36- . . Výztuž nadzákladových zdí. 4. Množství jednotek se určuje v m2 plochy zdiva. </t>
  </si>
  <si>
    <t xml:space="preserve">Poznámka k položce:_x000d_
obkladní zdivo z KB-bloků u rovnoběžných křídel mostu zdiva včetně beton. výplně C16/20_x000d_
</t>
  </si>
  <si>
    <t>(20,63+17,33+14,58+13,52)*0,3</t>
  </si>
  <si>
    <t>311361821</t>
  </si>
  <si>
    <t>Výztuž nosných zdí betonářskou ocelí 10 505</t>
  </si>
  <si>
    <t>-1855799566</t>
  </si>
  <si>
    <t>Výztuž nadzákladových zdí nosných svislých nebo odkloněných od svislice, rovných nebo oblých z betonářské oceli 10 505 (R) nebo BSt 500</t>
  </si>
  <si>
    <t>"kotvy d 16mm do původního zdiva (4 ks/m2)</t>
  </si>
  <si>
    <t>4*(20,63+17,33+14,58+13,52)*0,40*1,1*1,578/1000</t>
  </si>
  <si>
    <t>"trny d 16mm do základů (2 ks/m)</t>
  </si>
  <si>
    <t>2*(5,5+5,5+5,5+5,3)*1*1,1*1,158/1000</t>
  </si>
  <si>
    <t>"svislá výztuž KB-bloků - dvojice prutů d 12mm</t>
  </si>
  <si>
    <t>((21,8/0,2)*2*1,3*0,888*3,025)/1000</t>
  </si>
  <si>
    <t>"vodorovná výztuž KB-bloků - dvojice prutů d 12mm</t>
  </si>
  <si>
    <t>"kotvy d 12mm KB-bloků k síti (4 ks/m2) při zdění KB-bloků</t>
  </si>
  <si>
    <t>4*(20,63+17,33+14,58+13,52)*0,40*1,1*0,888/1000</t>
  </si>
  <si>
    <t>784366728</t>
  </si>
  <si>
    <t>Poznámka k položce:_x000d_
svislá výztužná síť výplňového betonu přezdívaného obkladního zdiva z KB-bloků u rovnoběžných křídel mostu zdiva včetně přikotvení ke spřahujícím trnům</t>
  </si>
  <si>
    <t>((20,63+17,33+14,58+13,52)*1,3*7,9)/1000</t>
  </si>
  <si>
    <t>342311611</t>
  </si>
  <si>
    <t>Stěny výplňové z betonu tř. C 16/20</t>
  </si>
  <si>
    <t>1052192887</t>
  </si>
  <si>
    <t>Stěny a příčky z betonu výplňové a oddělovací pevné, ochranné přizdívky prostého tř. C 16/20</t>
  </si>
  <si>
    <t xml:space="preserve">Poznámka k položce:_x000d_
výplňový beton mezi obnaženým zdivem a zdivem z KB-bloků u rovnoběžných křídel mostu </t>
  </si>
  <si>
    <t>(20,63+17,33+14,58+13,52)*0,15*1,1</t>
  </si>
  <si>
    <t>411171131</t>
  </si>
  <si>
    <t>Montáž ocelových kcí podlah a plošin hmotnosti do 30 kg/m2 pokrytých rošty</t>
  </si>
  <si>
    <t>547496847</t>
  </si>
  <si>
    <t xml:space="preserve">Montáž ocelové konstrukce podlah a plošin  pokrytou rošty hmotnosti konstrukce podlahy do 30 kg/m2</t>
  </si>
  <si>
    <t xml:space="preserve">Poznámka k souboru cen:_x000d_
1. V cenách -1111 až -1115 nejsou započteny náklady na dodávku a montáž betonových nebo železobetonových desek monolitických nebo montovaných. 2. V cenách -1121 až -1135 jsou započteny i náklady na montáž plechu nebo roštu; dodávka materiálu se oceňuje ve specifikaci. </t>
  </si>
  <si>
    <t>Poznámka k položce:_x000d_
Montáž podlahových roštů na revizní plošiny pod nosnou konstrukcí v otvoru č.2 a č.3 včetně přibodování přípojů pro zamezení krádeží roštů.</t>
  </si>
  <si>
    <t>"pro revizní lávku v otvoru č.2</t>
  </si>
  <si>
    <t>(1*7,87*23)/1000</t>
  </si>
  <si>
    <t>"pro revizní lávku v otvoru č.3</t>
  </si>
  <si>
    <t>553470450</t>
  </si>
  <si>
    <t>rošt podlahový svařovaný PZN velikost 30/2 mm 800 x 1000 mm</t>
  </si>
  <si>
    <t>1994168337</t>
  </si>
  <si>
    <t>Poznámka k položce:_x000d_
23 kg/m2</t>
  </si>
  <si>
    <t>421941321</t>
  </si>
  <si>
    <t>Montáž podlahy z plechů bez výztuh při opravě mostu</t>
  </si>
  <si>
    <t>1933788068</t>
  </si>
  <si>
    <t>Oprava podlah z plechů montáž bez výztuh</t>
  </si>
  <si>
    <t xml:space="preserve">Poznámka k souboru cen:_x000d_
1. V cenách výroby 421 94-12 jsou započteny i náklady na spojovací materiál. 2. V cenách výroby 421 94-12 nejsou započteny náklady na dodávku materiálu pro výrobu podlahových plechů; které se oceňují jako specifikace u cen montáže. 3. V cenách montáže 421 94-13 jsou započteny i náklady na zvedací mechanizmy a kotevní materiál. 4. V cenách montáže 421 94-13 nejsou započteny náklady na dodávku materiálů, které se oceňují ve specifikaci: a) u vyráběných podlah jako dodávka plechů; ztratné lze dohodnout ve výši 2 %, b) u nakupovaných podlah jako dodávka hotového nakupovaného výrobku. 5. Demontáž podlah se oceňuje cenami souboru cen 421 94-15 části B01 tohoto katalogu. </t>
  </si>
  <si>
    <t xml:space="preserve">Poznámka k položce:_x000d_
Montáž stávajících ocelových hlavových a středových podlah včetně dodání spojovacího materiálu a vč. přibodování přípojů pro zamezení krádeží plechů._x000d_
</t>
  </si>
  <si>
    <t>"podlaha na hlavách mostnic</t>
  </si>
  <si>
    <t>44,366+44,366</t>
  </si>
  <si>
    <t>"středová podlaha</t>
  </si>
  <si>
    <t>0,82*127,06</t>
  </si>
  <si>
    <t>130104120</t>
  </si>
  <si>
    <t>úhelník ocelový rovnostranný jakost 11 375 40x40x3mm</t>
  </si>
  <si>
    <t>-1998525866</t>
  </si>
  <si>
    <t>Poznámka k položce:_x000d_
Hmotnost: 1,84 kg/m. Dodání úhelníku pro výrobu chybějících podporujících úhelníků ocelových hlavových a středových podlah.</t>
  </si>
  <si>
    <t>"pro hlavové podlahy (50%)</t>
  </si>
  <si>
    <t>(140*2*0,5*0,2*1,84)/1000</t>
  </si>
  <si>
    <t>"pro středovou podlahu (30%)</t>
  </si>
  <si>
    <t>(140*2*0,2*0,3*1,84)/1000</t>
  </si>
  <si>
    <t>"rezerva (10%)</t>
  </si>
  <si>
    <t>((140+84)*0,1*0,2*1,84)/1000</t>
  </si>
  <si>
    <t>úhelník ocelový rovnostranný, v jakosti 11 375, 45 x 45 x 4 mm</t>
  </si>
  <si>
    <t>1673628054</t>
  </si>
  <si>
    <t>Poznámka k položce:_x000d_
Hmotnost: 2,74 kg/m. Dodání úhelníku pro výrobu chybějících podporujících úhelníků ocelových středových podlah.</t>
  </si>
  <si>
    <t>(208*0,2*0,3*2,74)/1000</t>
  </si>
  <si>
    <t>(63*0,1*0,2*2,74)/1000</t>
  </si>
  <si>
    <t>421941521</t>
  </si>
  <si>
    <t>Demontáž podlahových plechů bez výztuh na mostech</t>
  </si>
  <si>
    <t>1374633036</t>
  </si>
  <si>
    <t>Demontáž podlahových plechů bez výztuh</t>
  </si>
  <si>
    <t>Poznámka k položce:_x000d_
Demontáž ocelových hlavových a středových podlah, včetně podporujících úhelníků a včetně odřezání přivařených přípojů (svary byly pro zamezení krádeží plechů).</t>
  </si>
  <si>
    <t>154315R01</t>
  </si>
  <si>
    <t>Otevřené ocelové profily korýtkové - pravoúhlé symetrické</t>
  </si>
  <si>
    <t>-331781252</t>
  </si>
  <si>
    <t>Poznámka k položce:_x000d_
Otevřené ocelové profily korýtkové - pravoúhlé symetrické, výška 40 mm, šířka 84 mm, hmotnost 3,45 kg/m. Pro výrobu chybějících podporujících úhelníků dl. 200 mm ve spojích plechů ocelových hlavových a středových podlah.</t>
  </si>
  <si>
    <t>(2*68*0,5*0,2*3,45)/1000</t>
  </si>
  <si>
    <t>(2*68*0,2*0,3*3,45)/1000</t>
  </si>
  <si>
    <t>((68+41)*0,1*0,2*3,45)/1000</t>
  </si>
  <si>
    <t>429172111</t>
  </si>
  <si>
    <t>Výroba ocelových prvků pro opravu mostů šroubovaných nebo svařovaných do 100 kg</t>
  </si>
  <si>
    <t>-1687417027</t>
  </si>
  <si>
    <t>Oprava ocelových prvků mostních konstrukcí ztužidel, sedel pro centrické uložení mostnic, stoliček, diagonál, svislic, styčníkových plechů, chodníkových konzol, podlahových nosníků, kabelových žlabů a ostatních drobných prvků výroba šroubovaných nebo svařovaných, hmotnosti do 100 kg</t>
  </si>
  <si>
    <t xml:space="preserve">Poznámka k souboru cen:_x000d_
1. V cenách výroby prvků 429 17-21 jsou započteny i náklady na rozměření, nařezání, příp. spojení dílů a vyvrtání otvorů. 2. V cenách výroby prvků 429 17-21 nejsou započteny náklady na dodávku materiálu prvků a spojovacího materiálu; tyto náklady se oceňují jako specifikace u cen montáže. 3. V cenách montáže prvků 429 17-22 jsou započteny i náklady na zdvihací zařízení při osazení prvku do mostní konstrukce. 4. V cenách montáže prvků 429 17-22 nejsou započteny náklady na: a) dodávku kotevního materiálu; tyto náklady se oceňují ve specifikaci, b) u vyráběných prvků na dodávku materiálu prvků a spojovacího materiálu; tyto náklady se oceňují ve specifikaci, c) u nakupovaných prvků na dodávku hotových nakupovaných výrobků; tyto náklady se oceňují ve specifikaci. 5. Demontáž prvků se oceňuje cenami souboru cen 963 07-11 části B01 tohoto katalogu. </t>
  </si>
  <si>
    <t>Poznámka k položce:_x000d_
včetně potřebného navrtání</t>
  </si>
  <si>
    <t>"výroba chybějících podporujících úhelníků ocelových hlavových a středových podlah (délka prvků 200 mm)</t>
  </si>
  <si>
    <t>(0,091+0,037+0,083)*1000</t>
  </si>
  <si>
    <t>"kotevní deska konzoly kabelového žlabu u rovnoběžných křídel vpravo (2ks)</t>
  </si>
  <si>
    <t>2*1,13/1000</t>
  </si>
  <si>
    <t>"úhelníky u dolních styčníkových plechů hlavních nosníků</t>
  </si>
  <si>
    <t>22*(2*0,27*8,37)/1000</t>
  </si>
  <si>
    <t>429172211</t>
  </si>
  <si>
    <t>Montáž ocelových prvků pro opravu mostů šroubovaných nebo svařovaných do 100 kg</t>
  </si>
  <si>
    <t>-289297348</t>
  </si>
  <si>
    <t>Oprava ocelových prvků mostních konstrukcí ztužidel, sedel pro centrické uložení mostnic, stoliček, diagonál, svislic, styčníkových plechů, chodníkových konzol, podlahových nosníků, kabelových žlabů a ostatních drobných prvků montáž šroubovaných nebo svařovaných, hmotnosti do 100 kg</t>
  </si>
  <si>
    <t>"montáž chybějících podporujících úhelníků ocelových hlavových a středových podlah (délka prvků 200 mm)</t>
  </si>
  <si>
    <t>"kotevní deska konzoly kabelového žlabu u rovnoběžných křídel vpravo (2ks) - přivařit na konec šikmé části konzol směrem ke zdivu</t>
  </si>
  <si>
    <t>136112320</t>
  </si>
  <si>
    <t>plech ocelový hladký jakost S 235 JR tl 12mm tabule</t>
  </si>
  <si>
    <t>369588094</t>
  </si>
  <si>
    <t>Poznámka k položce:_x000d_
Hmotnost 432 kg/kus</t>
  </si>
  <si>
    <t>"pro výrobu kotevní desky konzoly kabelového žlabu u rovnoběžných křídel vpravo (2ks)</t>
  </si>
  <si>
    <t>130104R01</t>
  </si>
  <si>
    <t>úhelník ocelový rovnostranný, v jakosti 11 375, 70 x 70 x 8 mm</t>
  </si>
  <si>
    <t>-1607815020</t>
  </si>
  <si>
    <t>ocel profilová v jakosti 11 375 ocel profilová L úhelníky rovnostranné 70 x 70 x 8 mm</t>
  </si>
  <si>
    <t>Poznámka k položce:_x000d_
Hmotnost: 8,37 kg/m. Pro výrobu úhelníků u dolních styčníkových plechů hlavních nosníků.</t>
  </si>
  <si>
    <t>(2*0,27*8,37)*22/1000</t>
  </si>
  <si>
    <t>309026080</t>
  </si>
  <si>
    <t>šroub metrický 5.8,6-tihranná hlava,část.závit M24 x 80</t>
  </si>
  <si>
    <t>tis kus</t>
  </si>
  <si>
    <t>-1011733179</t>
  </si>
  <si>
    <t>šrouby hrubé a přesné šrouby pro ocelové konstrukce, s částečným závitem 5.8 M24 x 80</t>
  </si>
  <si>
    <t>"Pro připojení nových úhelníků u dolních styčníkových plechů hlavních nosníků</t>
  </si>
  <si>
    <t>(3+3+3)*22/1000</t>
  </si>
  <si>
    <t>311111360</t>
  </si>
  <si>
    <t>matice přesná šestihranná ČSN 021401 DIN 934 - 8, M 24</t>
  </si>
  <si>
    <t>914698376</t>
  </si>
  <si>
    <t xml:space="preserve">matice přesné matice přesné šestihranné, DIN 934, pevnost 8, pozinkované M 24   DIN 934 - 8</t>
  </si>
  <si>
    <t>Pro připojení nových úhelníků u dolních styčníkových plechů hlavních nosníků:</t>
  </si>
  <si>
    <t>0,198</t>
  </si>
  <si>
    <t>311205280</t>
  </si>
  <si>
    <t>podložka DIN 125-A ZB D 24 mm,otvor 25 mm</t>
  </si>
  <si>
    <t>1872171167</t>
  </si>
  <si>
    <t xml:space="preserve">podložky ocelové z normalizovaného materiálu podložky přesné DIN 125-A ZB D šroubu 24 mm, otvor  25   mm</t>
  </si>
  <si>
    <t>Poznámka k položce:_x000d_
Pro připojení nových úhelníků u dolních styčníkových plechů hlavních nosníků a nových prvků dle prohlídky konstrukce po očištění, 2 ks na 1 šroub.</t>
  </si>
  <si>
    <t>2*198/1000</t>
  </si>
  <si>
    <t>-1708010594</t>
  </si>
  <si>
    <t xml:space="preserve">Poznámka k položce:_x000d_
Pod pozednice_x000d_
_x000d_
</t>
  </si>
  <si>
    <t>2*2,6*0,26</t>
  </si>
  <si>
    <t>857994774</t>
  </si>
  <si>
    <t xml:space="preserve">Poznámka k položce:_x000d_
Pod pozednice (celk. tl. 30 mm)_x000d_
</t>
  </si>
  <si>
    <t>1,352*2</t>
  </si>
  <si>
    <t>521271921</t>
  </si>
  <si>
    <t>Dotažení mostnicového šroubu po dosednutí vlivem provozu</t>
  </si>
  <si>
    <t>-1088128325</t>
  </si>
  <si>
    <t>Údržba mostnicových šroubů dotažení po dosednutí vlivem provozu</t>
  </si>
  <si>
    <t xml:space="preserve">Poznámka k souboru cen:_x000d_
1. V ceně -1911 odizolování šroubu jsou započteny i náklady vyjmutí šroubu, prodlábnutí otvoru, opětovnou montáž šroubu, zalití hlavy asfaltem a překrytí PVC. 2. V ceně -1931 jsou započteny i náklady na vyjmutí šroubu, prodlábnutí otvoru, opětovnou montáž šroubu včetně jeho dodání a zalití hlavy asfaltem. </t>
  </si>
  <si>
    <t>Poznámka k položce:_x000d_
vodorovné mostnicové šrouby</t>
  </si>
  <si>
    <t>206*2</t>
  </si>
  <si>
    <t>521272215</t>
  </si>
  <si>
    <t>Demontáž mostnic s odsunem hmot mimo objekt mostu</t>
  </si>
  <si>
    <t>377926278</t>
  </si>
  <si>
    <t xml:space="preserve">Demontáž mostnic  s odsunem hmot mimo objekt mostu se zřízením pomocné montážní lávky</t>
  </si>
  <si>
    <t>Poznámka k položce:_x000d_
centrické uložení mostnic, včetně příp. upálení mostnicových šroubů</t>
  </si>
  <si>
    <t>206</t>
  </si>
  <si>
    <t>521273111</t>
  </si>
  <si>
    <t>Výroba dřevěných mostnic železničního mostu v přímé, v oblouku nebo přechodnici bez převýšení</t>
  </si>
  <si>
    <t>-1436101633</t>
  </si>
  <si>
    <t>Mostnice na železničních mostech z tvrdého dřeva s plošným uložením výroba bez převýšení v přímé, v oblouku nebo přechodnici</t>
  </si>
  <si>
    <t xml:space="preserve">Poznámka k souboru cen:_x000d_
1. Cena -3211 lze použít i pro centrické uložení mostnic. 2. V cenách výroby 521 27-31 jsou započteny i náklady na opracování dřeva, opáskování, protištěpné spony, impregnaci opracovaných ploch a spojovací prostředky. 3. V cenách výroby 521 27-31 nejsou započteny náklady na dodávku dřeva mostnic, které se oceňují jako specifikace u cen montáže. 4. V cenách montáže 521 27-32 jsou započteny i náklady vrtání otvorů pro šrouby, osazení a izolování šroubů, tmelení a krytkování otvorů pro šrouby, provedení dlabů pro nýtové hlavy a výškové vyrovnání pro kolej. 5. V cenách montáže 521 27-32 nejsou započteny náklady na dodávku materiálu, které se oceňují ve specifikaci: a) u vyráběných mostnic jako dodávka dřeva; ztratné lze dohodnou ve výši 2 %, b) u nakupovaných mostnic jako dodávka hotového nakupovaného výrobku. </t>
  </si>
  <si>
    <t>Poznámka k položce:_x000d_
centrické uložení mostnic, včetně opáskování</t>
  </si>
  <si>
    <t>521273211</t>
  </si>
  <si>
    <t>Montáž dřevěných mostnic železničního mostu v přímé, v oblouku nebo přechodnici bez převýšení</t>
  </si>
  <si>
    <t>-1535977964</t>
  </si>
  <si>
    <t>Mostnice na železničních mostech z tvrdého dřeva s plošným uložením montáž bez převýšení v přímé, v oblouku nebo přechodnici</t>
  </si>
  <si>
    <t>Poznámka k položce:_x000d_
centrické uložení mostnic, vodorovný mostnicový šroub, včetně dodání spojovacího materiálu</t>
  </si>
  <si>
    <t>521281111</t>
  </si>
  <si>
    <t>Výroba pozednic železničního mostu z tvrdého dřeva</t>
  </si>
  <si>
    <t>727447139</t>
  </si>
  <si>
    <t>Pozednice na železničních mostech z tvrdého dřeva s plošným uložením výroba</t>
  </si>
  <si>
    <t xml:space="preserve">Poznámka k souboru cen:_x000d_
1. V ceně výroby -1111 jsou započteny i náklady na spojovací materiál. 2. V ceně výroby -1111 nejsou započteny náklady na dodání dřeva pozednic, které se oceňují jako specifikace u cen montáže. 3. V ceně montáže -1211 jsou započteny i náklady na kotvicí materiál. 4. V ceně montáže -1211 nejsou započteny náklady na dodávku materiálu, které se oceňují ve specifikaci: a) u vyráběných pozednic jako dodávka dřeva; ztratné lze dohodnout ve výši 2 %, b) u nakupovaných mostnic jako dodávka hotového nakupovaného výrobku. </t>
  </si>
  <si>
    <t>Poznámka k položce:_x000d_
včetně opáskování</t>
  </si>
  <si>
    <t>521281211</t>
  </si>
  <si>
    <t>Montáž pozednic železničního mostu z tvrdého dřeva</t>
  </si>
  <si>
    <t>763913741</t>
  </si>
  <si>
    <t>Pozednice na železničních mostech z tvrdého dřeva s plošným uložením montáž</t>
  </si>
  <si>
    <t>Poznámka k položce:_x000d_
včetně zkrácení a nátěru opracovaných míst impregnačním přípravkem</t>
  </si>
  <si>
    <t>608153500</t>
  </si>
  <si>
    <t>mostnice dřevěná impregnovaná olejem DB 240x240mm dl 2,5m</t>
  </si>
  <si>
    <t>1342904703</t>
  </si>
  <si>
    <t>Poznámka k položce:_x000d_
Dodání dubových mostnic.</t>
  </si>
  <si>
    <t>"mostnice 206ks:</t>
  </si>
  <si>
    <t>206*0,144</t>
  </si>
  <si>
    <t>608153750</t>
  </si>
  <si>
    <t>mostnice dřevěná impregnovaná olejem DB 240x260mm dl 2,6m</t>
  </si>
  <si>
    <t>-1051304344</t>
  </si>
  <si>
    <t>Poznámka k položce:_x000d_
Dodání dubových pozednic.</t>
  </si>
  <si>
    <t>"pozednice 2ks:</t>
  </si>
  <si>
    <t>2*0,162</t>
  </si>
  <si>
    <t>521283221</t>
  </si>
  <si>
    <t>Demontáž pozednic včetně odstranění štěrkového podsypu</t>
  </si>
  <si>
    <t>1966583118</t>
  </si>
  <si>
    <t>Demontáž pozednic s odstraněním štěrku</t>
  </si>
  <si>
    <t>Poznámka k položce:_x000d_
včetně odstranění dřev. podložek pod pozednicemi</t>
  </si>
  <si>
    <t>628611131</t>
  </si>
  <si>
    <t>Nátěr betonu mostu akrylátový 2x ochranný pružný OS-C</t>
  </si>
  <si>
    <t>1452017656</t>
  </si>
  <si>
    <t xml:space="preserve">Nátěr mostních betonových konstrukcí  akrylátový na siloxanové a plasticko-elastické bázi 2x ochranný pružný OS-C (OS 4)</t>
  </si>
  <si>
    <t>"reprofilované části horní plochy opěr a závěrné zdi opěr (odhad 20%)</t>
  </si>
  <si>
    <t>2*33,62*0,2</t>
  </si>
  <si>
    <t>628613511</t>
  </si>
  <si>
    <t>Ochranný nátěr OK mostů - základní a podkladní epoxidový, vrchní PU, tl. min 280 µm</t>
  </si>
  <si>
    <t>1956822067</t>
  </si>
  <si>
    <t>Ochranný nátěrový systém ocelových konstrukcí mostů základní a podkladní epoxidový, vrchní polyuretanový tl. min 280 µm</t>
  </si>
  <si>
    <t xml:space="preserve">Poznámka k položce:_x000d_
PKO schváleného typu bez metalizace - obnovení PKO bez jejího odstranění (demontovaných ocel. prvků a nových prvků (mimo most))._x000d_
</t>
  </si>
  <si>
    <t>"vyústění ocel. odvodňovačů opěr na úložných prazích</t>
  </si>
  <si>
    <t>2*0,15*3,14*0,11*2</t>
  </si>
  <si>
    <t>"stávající příložky na OK pro uchycení zábradlí na ocelové konstrukci mostu</t>
  </si>
  <si>
    <t>(27+17)*4*0,06*0,11</t>
  </si>
  <si>
    <t>"styčníkový plech u hlavních nosníků - 68 ks</t>
  </si>
  <si>
    <t>0,643*68</t>
  </si>
  <si>
    <t>"část hlavního nosníku u styčníkových plechů - 60 ks</t>
  </si>
  <si>
    <t>0,729*60</t>
  </si>
  <si>
    <t>"část hlavního nosníku u styčníkových plechů v místě ložisek na pilířích - 4 ks</t>
  </si>
  <si>
    <t>4,205*4</t>
  </si>
  <si>
    <t>"část hlavního nosníku u styčníkových plechů v místě ložisek na opěrách - 4 ks</t>
  </si>
  <si>
    <t>1,173*4</t>
  </si>
  <si>
    <t>"část příčníků u hlavního nosníku u styčníkových plechů - 60 ks</t>
  </si>
  <si>
    <t>1,089*60</t>
  </si>
  <si>
    <t>"část příčníků u hlavního nosníku u styčníkových plechů v místě ložisek na pilířích - 4 ks</t>
  </si>
  <si>
    <t>1,410*4</t>
  </si>
  <si>
    <t>"část příčníků u hlavního nosníku u styčníkových plechů v místě ložisek na opěrách - 4 ks</t>
  </si>
  <si>
    <t>1,148*4</t>
  </si>
  <si>
    <t>"ložiska hlavních nosníků - 8 ks</t>
  </si>
  <si>
    <t>3,0*8</t>
  </si>
  <si>
    <t>"podružná ložiska - 2 ks</t>
  </si>
  <si>
    <t>0,442*2</t>
  </si>
  <si>
    <t>"spodní část koncových příčníků</t>
  </si>
  <si>
    <t>2*((2*0,22)+(2*0,2)+(2*0,025))*3,59</t>
  </si>
  <si>
    <t>"část výztuhy hlavního nosníku před montáží chybějících příložek pro uchycení zábradlí na OK mostu</t>
  </si>
  <si>
    <t>352*0,16*0,21</t>
  </si>
  <si>
    <t>"horní plocha příčného ztužení mostovky</t>
  </si>
  <si>
    <t>34*0,075*1,6</t>
  </si>
  <si>
    <t>"horní plocha podélného ztužení mostovky</t>
  </si>
  <si>
    <t>((2,4*4)+(2,2*64))*0,1</t>
  </si>
  <si>
    <t>"horní plocha styčníků mostovky</t>
  </si>
  <si>
    <t>0,064+4,712+1,752+4,515</t>
  </si>
  <si>
    <t>"horní plocha koncových příčníků - 2ks</t>
  </si>
  <si>
    <t>2*(0,22+0,025+0,025)*3,59</t>
  </si>
  <si>
    <t xml:space="preserve">"horní plocha užších příčníků - 25ks </t>
  </si>
  <si>
    <t>25*4,02*(0,22+0,025+0,025)</t>
  </si>
  <si>
    <t>"horní plocha širších příčníků - 8ks</t>
  </si>
  <si>
    <t>8*4,02*(0,3+0,025+0,025)</t>
  </si>
  <si>
    <t>"svary přibodovaných spojů (pro zamezení krádeží ocel. prvků) - odhad</t>
  </si>
  <si>
    <t>1,5</t>
  </si>
  <si>
    <t>"další zrezivělé části OK (odhad)</t>
  </si>
  <si>
    <t>"ocelové zábradlí na opěrách a rovnoběžných křídlech mostu</t>
  </si>
  <si>
    <t>(121,23+26,88)*4*0,07</t>
  </si>
  <si>
    <t>"kotevní desky sloupků zábradlí na opěrách a rovnoběžných křídlech mostu</t>
  </si>
  <si>
    <t>4*6*0,25*0,4</t>
  </si>
  <si>
    <t>"konzoly kabelového žlabu u rovnoběžných křídel vpravo vč. kotevních desek (při vyvěšeném kabel. žlabu)</t>
  </si>
  <si>
    <t>2*(0,031+0,288+0,224+0,054)</t>
  </si>
  <si>
    <t>"chybějící příložky pro uchycení zábradlí na ocelové konstrukci mostu</t>
  </si>
  <si>
    <t>352*4*0,06*0,11</t>
  </si>
  <si>
    <t>"madla a příčle zábradlí na ocelové konstrukci mostu</t>
  </si>
  <si>
    <t>((3,924*6)+(3,674*72)+(3,592*120))*((2*0,12)+(2*0,08))</t>
  </si>
  <si>
    <t>"vložky v přichycení horního madla zábradlí na OK mostu - 0,01425 m2/ks</t>
  </si>
  <si>
    <t>132*0,01425</t>
  </si>
  <si>
    <t>"mostnicová sedla - 0,224 m2/ks</t>
  </si>
  <si>
    <t>206*2*0,224</t>
  </si>
  <si>
    <t>628613911</t>
  </si>
  <si>
    <t>Mechanické vyčištění hloubkové koroze mezi jednotlivými prvky OK mostů</t>
  </si>
  <si>
    <t>231244764</t>
  </si>
  <si>
    <t>Mechanické vyčištění hloubkové koroze mezi jednotlivými prvky ocelových mostních konstrukcí</t>
  </si>
  <si>
    <t>"u dolních pasů hlavních nosníků</t>
  </si>
  <si>
    <t>60,164*4</t>
  </si>
  <si>
    <t>"u napojení diagonál na dolní pasy hlavních nosníků</t>
  </si>
  <si>
    <t>"u styčníkových plechů u dolních pasů hlavních nosníků</t>
  </si>
  <si>
    <t>380,8+5,44</t>
  </si>
  <si>
    <t>"u krajních svislic</t>
  </si>
  <si>
    <t>16,4</t>
  </si>
  <si>
    <t>629991111</t>
  </si>
  <si>
    <t>Zatmelení spar mezi jednotlivými ocelovými prvky mostních konstrukcí bez výplně</t>
  </si>
  <si>
    <t>2138872658</t>
  </si>
  <si>
    <t>Zatmelení spar mezi jednotlivými ocelovými prvky mostních konstrukcí polyuretanovým tmelem šířky spar do 10 mm bez výplně</t>
  </si>
  <si>
    <t>4*60,164</t>
  </si>
  <si>
    <t>380,8</t>
  </si>
  <si>
    <t>629991R01</t>
  </si>
  <si>
    <t>Zatmelení spar mezi jednotlivými ocelovými prvky mostních konstrukcí s výplní</t>
  </si>
  <si>
    <t>-1310766411</t>
  </si>
  <si>
    <t>Zatmelení spar mezi jednotlivými ocelovými prvky mostních konstrukcí polyuretanovým tmelem šířky spar do 10 mm s výplní</t>
  </si>
  <si>
    <t>Poznámka k položce:_x000d_
šířka spar je až 42 mm u některých diagonál ocelové konstrukce)</t>
  </si>
  <si>
    <t>5,44</t>
  </si>
  <si>
    <t xml:space="preserve"> Ostatní konstrukce a práce-bourání</t>
  </si>
  <si>
    <t>93</t>
  </si>
  <si>
    <t>911122111</t>
  </si>
  <si>
    <t>Výroba dílů ocelového zábradlí do 50 kg při opravách mostů</t>
  </si>
  <si>
    <t>-1379204651</t>
  </si>
  <si>
    <t>Oprava částí ocelového zábradlí mostů svařovaného nebo šroubovaného výroba dílů hmotnosti do 50 kg</t>
  </si>
  <si>
    <t xml:space="preserve">Poznámka k souboru cen:_x000d_
1. V cenách výroby 911 12-21 nejsou započteny náklady na dodávku materiálu pro výrobu dílů zábradlí; tyto náklady se oceňují jako specifikace u cen montáže. 2. V cenách montáže 911 12-22 jsou započteny i náklady na spojení dílů, jejich vyrovnání a upevnění k nosné konstrukci včetně spojovacího a kotevního materiálu. 3. V cenách montáže 911 12-22 nejsou započteny náklady na dodávku materiálu, které se oceňují ve specifikaci: a) u vyráběných dílu jako dodávka materiálu pro výrobu dílů, b) u nakupovaných dílů jako dodávka hotového nakupovaného výrobku. 4. Demontáž částí ocelového zábradlí se oceňuje cenami souboru cen 966 07-52 části B01 tohoto katalogu. </t>
  </si>
  <si>
    <t>"výroba chybějících příložek (252 ks) pro uchycení zábradlí na ocelové konstrukci mostu (délka prvků 110 mm)</t>
  </si>
  <si>
    <t>252*0,11*5,47</t>
  </si>
  <si>
    <t>"výroba madla a příčlí zábradlí na ocelové konstrukci mostu</t>
  </si>
  <si>
    <t>(3,924*12,16*6)+(3,674*12,16*72)+(3,592*12,16*120)</t>
  </si>
  <si>
    <t>"výroba vložky v přichycení horního madla zábradlí na OK mostu</t>
  </si>
  <si>
    <t>132*0,09*0,055*120</t>
  </si>
  <si>
    <t>130105280</t>
  </si>
  <si>
    <t>úhelník ocelový nerovnostranný jakost 11 375 120x80x8mm</t>
  </si>
  <si>
    <t>8169591</t>
  </si>
  <si>
    <t>Poznámka k položce:_x000d_
Hmotnost: 12,16 kg/m. Dodání úhelníku pro výrobu zábradlí na ocelové konstrukci mostu.</t>
  </si>
  <si>
    <t>(3,924*12,16*6)/1000</t>
  </si>
  <si>
    <t>(3,674*12,16*72)/1000</t>
  </si>
  <si>
    <t>(3,592*12,16*120)/1000</t>
  </si>
  <si>
    <t>130104240</t>
  </si>
  <si>
    <t>úhelník ocelový rovnostranný jakost 11 375 60x60x6mm</t>
  </si>
  <si>
    <t>-1890929984</t>
  </si>
  <si>
    <t>Poznámka k položce:_x000d_
Hmotnost: 5,47 kg/m. Dodání úhelníku pro výrobu chybějících příložek pro uchycení zábradlí na ocelové konstrukci mostu.</t>
  </si>
  <si>
    <t>(252*0,11*5,47)/1000</t>
  </si>
  <si>
    <t>309251060</t>
  </si>
  <si>
    <t>šroub metrický DIN 931 5.8 BZ M12x40mm</t>
  </si>
  <si>
    <t>100 kus</t>
  </si>
  <si>
    <t>248875353</t>
  </si>
  <si>
    <t>"Pro montáž chybějících příložek pro uchycení zábradlí na OK mostu</t>
  </si>
  <si>
    <t>(352*2)/100</t>
  </si>
  <si>
    <t>"Pro montáž příčlí zábradlí na OK mostu</t>
  </si>
  <si>
    <t>(33*2*2*4)/100</t>
  </si>
  <si>
    <t>309251070</t>
  </si>
  <si>
    <t>šroub metrický DIN 931 5,8 BZ M12x50mm</t>
  </si>
  <si>
    <t>-1018844655</t>
  </si>
  <si>
    <t>(33*2*4)/100</t>
  </si>
  <si>
    <t>136112380</t>
  </si>
  <si>
    <t>plech ocelový hladký jakost S 235 JR tl 15mm tabule</t>
  </si>
  <si>
    <t>428957991</t>
  </si>
  <si>
    <t>Poznámka k položce:_x000d_
Hmotnost 720 kg/kus, 120 kg/m2. Dodání plechu pro výrobu vložky (132 ks) v přichycení horního madla zábradlí na OK mostu.</t>
  </si>
  <si>
    <t>(132*0,09*0,055*120)/1000</t>
  </si>
  <si>
    <t>311111300</t>
  </si>
  <si>
    <t>matice přesná šestihranná ČSN 021401 DIN 934 - 8, M 12</t>
  </si>
  <si>
    <t>-1932266845</t>
  </si>
  <si>
    <t xml:space="preserve">matice přesné matice přesné šestihranné, DIN 934, pevnost 8, pozinkované M 12    DIN 934 - 8</t>
  </si>
  <si>
    <t>"pro montáž chybějících příložek pro uchycení zábradlí na OK mostu</t>
  </si>
  <si>
    <t>(352*2)/1000</t>
  </si>
  <si>
    <t>"Pro montáž horních madel zábradlí na OK mostu</t>
  </si>
  <si>
    <t>(33*2*4)/1000</t>
  </si>
  <si>
    <t>(33*2*2*4)/1000</t>
  </si>
  <si>
    <t>311205180</t>
  </si>
  <si>
    <t>podložka DIN 125-A ZB D 12 mm,otvor 13 mm</t>
  </si>
  <si>
    <t>185120149</t>
  </si>
  <si>
    <t xml:space="preserve">podložky ocelové z normalizovaného materiálu podložky přesné DIN 125-A ZB D šroubu 12 mm, otvor  13   mm</t>
  </si>
  <si>
    <t>Poznámka k položce:_x000d_
2 ks na 1 šroub</t>
  </si>
  <si>
    <t>(352*2)/1000*2</t>
  </si>
  <si>
    <t>(33*2*4)/1000*2</t>
  </si>
  <si>
    <t>(33*2*2*4)/1000*2</t>
  </si>
  <si>
    <t>94</t>
  </si>
  <si>
    <t>911122211</t>
  </si>
  <si>
    <t>Montáž dílů ocelového zábradlí do 50 kg při opravách mostů</t>
  </si>
  <si>
    <t>-1570104855</t>
  </si>
  <si>
    <t>Oprava částí ocelového zábradlí mostů svařovaného nebo šroubovaného montáž dílů hmotnosti do 50 kg</t>
  </si>
  <si>
    <t>"montáž chybějících příložek pro uchycení zábradlí na ocelové konstrukci mostu (100 ks dodá zadavatel), včetně přibodování spoje pro zamezení krádeže</t>
  </si>
  <si>
    <t>(252+100)*0,11*5,47</t>
  </si>
  <si>
    <t>"montáž madla a příčlí zábradlí na ocelové konstrukci mostu, včetně přibodování spoje pro zamezení krádeže</t>
  </si>
  <si>
    <t>"montáž vložky v přichycení horního madla zábradlí na OK mostu, včetně přibodování spoje pro zamezení krádeže</t>
  </si>
  <si>
    <t>931994141</t>
  </si>
  <si>
    <t>Těsnění pracovní spáry betonové konstrukce polyuretanovým tmelem do pl 1,5 cm2</t>
  </si>
  <si>
    <t>1433358362</t>
  </si>
  <si>
    <t xml:space="preserve">Těsnění spáry betonové konstrukce pásy, profily, tmely  tmelem polyuretanovým spáry pracovní do 1,5 cm2</t>
  </si>
  <si>
    <t>Poznámka k položce:_x000d_
Těsnění trhlin tmelem polyuretanovým do tl. 3mm včetně očištění a penetrace</t>
  </si>
  <si>
    <t>"v kamenném zdivu opěr - u úložného prahu a dříkem opěry</t>
  </si>
  <si>
    <t>2*(2+0,2+0,8+1)*2</t>
  </si>
  <si>
    <t>"v kamenném zdivu opěr - z čela rozšířené části opěry</t>
  </si>
  <si>
    <t>2*1*2</t>
  </si>
  <si>
    <t>"prasklé kamenné kvádry dříku pilířů</t>
  </si>
  <si>
    <t>"trhliny v betonu úložných prahů a závěrných zdí opěr</t>
  </si>
  <si>
    <t>938121111</t>
  </si>
  <si>
    <t>Odstranění náletových křovin, dřevin a travnatého porostu ve výškách v okolí říms a křídel</t>
  </si>
  <si>
    <t>-1768854636</t>
  </si>
  <si>
    <t>Odstraňování náletových křovin, dřevin a travnatého porostu ve výškách v okolí mostních říms a křídel</t>
  </si>
  <si>
    <t>Poznámka k položce:_x000d_
ve výškách</t>
  </si>
  <si>
    <t>10+2+2+10</t>
  </si>
  <si>
    <t>938905211</t>
  </si>
  <si>
    <t>Údržba OK mostů - úprava ukončení 1 páru pojistných úhelníků 160 x 100 x14 mm</t>
  </si>
  <si>
    <t>soubor</t>
  </si>
  <si>
    <t>1064139982</t>
  </si>
  <si>
    <t>Údržba ocelových konstrukcí úprava ukončení (výběhů) jednoho páru pojistných úhelníků, velikosti 160 x 100 x 14 mm</t>
  </si>
  <si>
    <t xml:space="preserve">Poznámka k souboru cen:_x000d_
1. V cenách 938 90-51 výměna nýtu jsou započteny i náklady na dodávku nýtu nebo trhacího šroubu. 2. V cenách 938 90-52 úpravy ukončení pojistných úhelníků jsou započteny i náklady na povolení a demontáž úhelníků, natvarování, seříznutí, vyvrtání nových a zavaření původních otvorů, nátěr a montáž nového provedení úhelníku. </t>
  </si>
  <si>
    <t xml:space="preserve">Poznámka k položce:_x000d_
zkrácení u 1 pasu na obou koncích PÚ o 0,6 m a úprava výběhů PÚ dle předpisu S3, kap. XII. (demontáž a montáž PÚ v části rozpočtu "002  km 101,816 - svršek") </t>
  </si>
  <si>
    <t>938905311</t>
  </si>
  <si>
    <t>Údržba OK mostů - očistění, nátěr, namazání ložisek</t>
  </si>
  <si>
    <t>1599885208</t>
  </si>
  <si>
    <t>Údržba ocelových konstrukcí údržba ložisek očistění, nátěr, namazání</t>
  </si>
  <si>
    <t>Poznámka k položce:_x000d_
údržba ložisek hlavních nosníků, včetně dodání potřebného materiálu</t>
  </si>
  <si>
    <t>4*2</t>
  </si>
  <si>
    <t>-764698905</t>
  </si>
  <si>
    <t>Poznámka k položce:_x000d_
lešení podél přezdívaných částí rovnoběžných křídel mostu</t>
  </si>
  <si>
    <t>20,63+17,33+14,58+13,52</t>
  </si>
  <si>
    <t>1845198109</t>
  </si>
  <si>
    <t>66,060*30</t>
  </si>
  <si>
    <t>541649583</t>
  </si>
  <si>
    <t>66,06</t>
  </si>
  <si>
    <t>949101R01</t>
  </si>
  <si>
    <t>Lešení pomocné pro objekty pozemních staveb s lešeňovou podlahou v do 1,9 m zatížení do 200 kg/m2</t>
  </si>
  <si>
    <t>535075238</t>
  </si>
  <si>
    <t>Poznámka k položce:_x000d_
pomocná podlaha lešení v ocelové konstrukci mostu dostupná z revizních plošin pod nosnou konstrukcí mostu, včetně montáže, demontáže, opotřebení a pronájmu na 45 dní</t>
  </si>
  <si>
    <t>4,88*126,5</t>
  </si>
  <si>
    <t>953961214</t>
  </si>
  <si>
    <t>Kotvy chemickou patronou M 16 hl 125 mm do betonu, ŽB nebo kamene s vyvrtáním otvoru</t>
  </si>
  <si>
    <t>-1795089093</t>
  </si>
  <si>
    <t xml:space="preserve">Kotvy chemické s vyvrtáním otvoru  do betonu, železobetonu nebo tvrdého kamene chemická patrona, velikost M 16, hloubka 125 mm</t>
  </si>
  <si>
    <t>Poznámka k položce:_x000d_
pro ukotvení ocelových konzol kabelového žlabu ke zdivu z KB-bloků rovnoběžných křídel vpravo, hloubka vrtů 160mm</t>
  </si>
  <si>
    <t>2+1</t>
  </si>
  <si>
    <t>953965131</t>
  </si>
  <si>
    <t>Kotevní šroub pro chemické kotvy M 16 dl 190 mm</t>
  </si>
  <si>
    <t>78118373</t>
  </si>
  <si>
    <t xml:space="preserve">Kotvy chemické s vyvrtáním otvoru  kotevní šrouby pro chemické kotvy, velikost M 16, délka 190 mm</t>
  </si>
  <si>
    <t>Poznámka k položce:_x000d_
pro ukotvení ocelových konzol kabelového žlabu ke zdivu z KB-bloků rovnoběžných křídel vpravo</t>
  </si>
  <si>
    <t>-1863361914</t>
  </si>
  <si>
    <t xml:space="preserve">Poznámka k položce:_x000d_
nevyhovující opukové obkladní zdivo rovnoběžných křídel mostu (pro jeho následné přezdění kotveným zdivem z KB-bloků)_x000d_
</t>
  </si>
  <si>
    <t>(20,63+17,33+14,58+13,52)*0,45</t>
  </si>
  <si>
    <t>963071121</t>
  </si>
  <si>
    <t>Demontáž ocelových prvků mostů nýtovaných do 100 kg</t>
  </si>
  <si>
    <t>-116927230</t>
  </si>
  <si>
    <t>Demontáž ocelových prvků mostních konstrukcí ztužidel, sedel pro centrické uložení mostnic, stoliček, diagonál, svislic, styčníkových plechů, chodníkových konzol, podlahových nosníků, kabelových žlabů a ostatních drobných prvků nýtovaných, hmotnosti do 100 kg</t>
  </si>
  <si>
    <t>"část nevyhovujících příčných úhelníků u dolních styčníkových plechů hlavních nosníků</t>
  </si>
  <si>
    <t>2*(0,27*8,37)*22</t>
  </si>
  <si>
    <t>"rezerva pro další prvky po prohlídce konstrukce po očištění z lešení</t>
  </si>
  <si>
    <t>500</t>
  </si>
  <si>
    <t>985112112</t>
  </si>
  <si>
    <t>Odsekání degradovaného betonu stěn tl do 30 mm</t>
  </si>
  <si>
    <t>-445315341</t>
  </si>
  <si>
    <t>Odsekání degradovaného betonu stěn, tloušťky přes 10 do 30 mm</t>
  </si>
  <si>
    <t xml:space="preserve">Poznámka k souboru cen:_x000d_
1. V ceně -2111 až -2133 jsou započteny i náklady na odstranění degradovaného betonu ručním pneumatickým kladivem s dočištěním k obnažení betonářské výztuže a jejím ručním očištěním. </t>
  </si>
  <si>
    <t>"z křídla vpravo opěry č.1</t>
  </si>
  <si>
    <t>17,33</t>
  </si>
  <si>
    <t>985112132</t>
  </si>
  <si>
    <t>Odsekání degradovaného betonu rubu kleneb a podlah tl do 30 mm</t>
  </si>
  <si>
    <t>84137698</t>
  </si>
  <si>
    <t>Odsekání degradovaného betonu rubu kleneb a podlah, tloušťky přes 10 do 30 mm</t>
  </si>
  <si>
    <t>"narušené části horní plochy opěr a závěrné zdi opěr (odhad 20%)</t>
  </si>
  <si>
    <t>985112192</t>
  </si>
  <si>
    <t>Příplatek k odsekání degradovaného betonu za práci ve stísněném prostoru</t>
  </si>
  <si>
    <t>1225019618</t>
  </si>
  <si>
    <t>Odsekání degradovaného betonu Příplatek k cenám za práci ve stísněném prostoru</t>
  </si>
  <si>
    <t>Poznámka k položce:_x000d_
stísněný prostor u ocelové konstrukce mostu</t>
  </si>
  <si>
    <t>463384716</t>
  </si>
  <si>
    <t>"horní plochy opěr a závěrné zdi opěr</t>
  </si>
  <si>
    <t>2*33,62</t>
  </si>
  <si>
    <t>"horní plochy pilířů</t>
  </si>
  <si>
    <t>2*23,48</t>
  </si>
  <si>
    <t>985139111</t>
  </si>
  <si>
    <t>Příplatek k očištění ploch za práci ve stísněném prostoru</t>
  </si>
  <si>
    <t>1880815666</t>
  </si>
  <si>
    <t>Očištění ploch Příplatek k cenám za práci ve stísněném prostoru</t>
  </si>
  <si>
    <t>67,24+46,96</t>
  </si>
  <si>
    <t>985142111</t>
  </si>
  <si>
    <t>Vysekání spojovací hmoty ze spár zdiva hl do 40 mm dl do 6 m/m2</t>
  </si>
  <si>
    <t>1289741852</t>
  </si>
  <si>
    <t>Vysekání spojovací hmoty ze spár zdiva včetně vyčištění hloubky spáry do 40 mm délky spáry na 1 m2 upravované plochy do 6 m</t>
  </si>
  <si>
    <t>"části horní plochy pilířů (odhad 50%)</t>
  </si>
  <si>
    <t>2*23,48*0,5</t>
  </si>
  <si>
    <t>985142911</t>
  </si>
  <si>
    <t>Příplatek k cenám vysekání spojovací hmoty ze spár za práce ve stísněném prostoru</t>
  </si>
  <si>
    <t>1878521933</t>
  </si>
  <si>
    <t>Vysekání spojovací hmoty ze spár zdiva včetně vyčištění Příplatek k cenám za práce ve stísněném prostoru</t>
  </si>
  <si>
    <t>1339103524</t>
  </si>
  <si>
    <t>985231191</t>
  </si>
  <si>
    <t>Příplatek ke spárování hl do 40 mm za práci ve stísněném prostoru</t>
  </si>
  <si>
    <t>-612595372</t>
  </si>
  <si>
    <t>Spárování zdiva hloubky do 40 mm aktivovanou maltou Příplatek k cenám za práci ve stísněném prostoru</t>
  </si>
  <si>
    <t>-344285438</t>
  </si>
  <si>
    <t>985233911</t>
  </si>
  <si>
    <t>Příplatek k úpravě spár za práci ve stísněném prostoru</t>
  </si>
  <si>
    <t>41326478</t>
  </si>
  <si>
    <t>Úprava spár po spárování zdiva kamenného nebo cihelného Příplatek k cenám za práci ve stísněném prostoru</t>
  </si>
  <si>
    <t>985311312</t>
  </si>
  <si>
    <t>Reprofilace rubu kleneb a podlah cementovými sanačními maltami tl 20 mm</t>
  </si>
  <si>
    <t>864721868</t>
  </si>
  <si>
    <t>Reprofilace betonu sanačními maltami na cementové bázi ručně rubu kleneb a podlah, tloušťky přes 10 do 20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</si>
  <si>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</si>
  <si>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985311911</t>
  </si>
  <si>
    <t>Příplatek při reprofilaci sanačními maltami za práci ve stísněném prostoru</t>
  </si>
  <si>
    <t>-1893671919</t>
  </si>
  <si>
    <t>Reprofilace betonu sanačními maltami na cementové bázi ručně Příplatek k cenám za práci ve stísněném prostoru</t>
  </si>
  <si>
    <t>985331113</t>
  </si>
  <si>
    <t>Dodatečné vlepování betonářské výztuže D 12 mm do cementové aktivované malty včetně vyvrtání otvoru</t>
  </si>
  <si>
    <t>370902445</t>
  </si>
  <si>
    <t>Dodatečné vlepování betonářské výztuže včetně vyvrtání a vyčištění otvoru cementovou aktivovanou maltou průměr výztuže 12 mm</t>
  </si>
  <si>
    <t>Poznámka k položce:_x000d_
u přezdívaného obkladního zdiva z KB-bloků u rovnoběžných křídel mostu zdiva</t>
  </si>
  <si>
    <t xml:space="preserve">"horizontální spřahovací trny (4 ks/m2) pro ukotvení svislé výztužné sítě </t>
  </si>
  <si>
    <t>4*(20,63+17,33+14,58+13,52)*0,3</t>
  </si>
  <si>
    <t xml:space="preserve">"svislé vrty do základů pro trny KB-bloků </t>
  </si>
  <si>
    <t>2*(5,5+5,5+5,5+5,3)*0,5</t>
  </si>
  <si>
    <t>997013801</t>
  </si>
  <si>
    <t>Poplatek za uložení na skládce (skládkovné) stavebního odpadu betonového kód odpadu 170 101</t>
  </si>
  <si>
    <t>-1698158176</t>
  </si>
  <si>
    <t>Poplatek za uložení stavebního odpadu na skládce (skládkovné) z prostého betonu zatříděného do Katalogu odpadů pod kódem 170 101</t>
  </si>
  <si>
    <t>Poznámka k položce:_x000d_
Poplatek za příjem k recyklaci.</t>
  </si>
  <si>
    <t xml:space="preserve">"z narušených částí horní plochy opěr a závěrné zdi opěr </t>
  </si>
  <si>
    <t>0,888</t>
  </si>
  <si>
    <t>"ze spárování částí horní plochy pilířů</t>
  </si>
  <si>
    <t>0,249</t>
  </si>
  <si>
    <t>"z narušeného betonového povrchu křídla vpravo opěry č.1</t>
  </si>
  <si>
    <t>1,144</t>
  </si>
  <si>
    <t>997211111</t>
  </si>
  <si>
    <t>Svislá doprava suti na v 3,5 m</t>
  </si>
  <si>
    <t>-685255857</t>
  </si>
  <si>
    <t xml:space="preserve">Svislá doprava suti nebo vybouraných hmot  s naložením do dopravního zařízení a s vyprázdněním dopravního zařízení na hromadu nebo do dopravního prostředku suti na výšku do 3,5 m</t>
  </si>
  <si>
    <t xml:space="preserve">Poznámka k souboru cen:_x000d_
1. Shazuje-li se suť z jakékoliv výšky na místo, kde zůstane ležet, aniž se s ní dále manipuluje, oceňuje se její svislá doprava pouze cenou 1111. 2. Výška svislé dopravy je svislá vzdálenost mezi místem nakládání do zařízení pro svislou dopravu a místem, kde se toto zařízení vyprazdňuje. </t>
  </si>
  <si>
    <t>2119939565</t>
  </si>
  <si>
    <t>2,281+74,020</t>
  </si>
  <si>
    <t>-1210129358</t>
  </si>
  <si>
    <t xml:space="preserve">Poznámka k položce:_x000d_
Celkem 6 km (např. EKOSTAVBY Louny s.r.o. - Recyklační středisko Žatec)._x000d_
</t>
  </si>
  <si>
    <t>76,301*5</t>
  </si>
  <si>
    <t>-436663014</t>
  </si>
  <si>
    <t>95</t>
  </si>
  <si>
    <t>162370942</t>
  </si>
  <si>
    <t>"z odbourání nevyhovujícího opukového obkladního zdiva rovnoběžných křídel mostu</t>
  </si>
  <si>
    <t>74,020</t>
  </si>
  <si>
    <t>1258757542</t>
  </si>
  <si>
    <t>Poznámka k položce:_x000d_
Dobrý přístup k opěrám mostu.</t>
  </si>
  <si>
    <t>-1129447853</t>
  </si>
  <si>
    <t>Poznámka k položce:_x000d_
délka mostu 139,30 m</t>
  </si>
  <si>
    <t xml:space="preserve"> Práce a dodávky PSV</t>
  </si>
  <si>
    <t>767</t>
  </si>
  <si>
    <t>Konstrukce zámečnické</t>
  </si>
  <si>
    <t>767991911</t>
  </si>
  <si>
    <t>Opravy zámečnických konstrukcí ostatní - samostatné svařování</t>
  </si>
  <si>
    <t>-697735731</t>
  </si>
  <si>
    <t xml:space="preserve">Ostatní opravy  svařováním</t>
  </si>
  <si>
    <t xml:space="preserve">Poznámka k souboru cen:_x000d_
1. Cenou -1911 lze oceňovat sváry koutové, lemové do průřezu svaru 5 mm. 2. Cenou -1912 lze oceňovat řezání materiálů tloušťky do 10 mm. 3. Délky svarů do 100 mm jednotlivě se zaokrouhlují na 100 mm. </t>
  </si>
  <si>
    <t xml:space="preserve">Poznámka k položce:_x000d_
Údržba OK - svařování (oprava svárů - vybroušení, zavaření)_x000d_
</t>
  </si>
  <si>
    <t>783123710</t>
  </si>
  <si>
    <t>Nátěry syntetické OK železničních mostů barva standardní základní</t>
  </si>
  <si>
    <t>1133251304</t>
  </si>
  <si>
    <t>Nátěry ocelových konstrukcí syntetické na vzduchu schnoucí standardními barvami železničních mostů základní</t>
  </si>
  <si>
    <t>"styčné plochy u výměny úhelníků u dolních styčníkových plechů hlavních nosníků</t>
  </si>
  <si>
    <t>22*(8*0,07*0,27)</t>
  </si>
  <si>
    <t>789</t>
  </si>
  <si>
    <t>Povrchové úpravy ocelových konstrukcí a technologických zařízení</t>
  </si>
  <si>
    <t>789123151</t>
  </si>
  <si>
    <t>Čištění ručním nářadím ocelových konstrukcí třídy III stupeň přípravy St 2 stupeň zrezivění B</t>
  </si>
  <si>
    <t>1730887445</t>
  </si>
  <si>
    <t xml:space="preserve">Úpravy povrchů pod nátěry ocelových konstrukcí  třídy III odstranění rzi a nečistot pomocí ručního nářadí stupeň přípravy St 2, stupeň zrezivění B</t>
  </si>
  <si>
    <t>789123161</t>
  </si>
  <si>
    <t>Čištění tlakovou vodou do 150 bar ocelových konstrukcí třídy III B, C, D</t>
  </si>
  <si>
    <t>1379340590</t>
  </si>
  <si>
    <t>Poznámka k položce:_x000d_
pro provedení obnovy PKO schváleného typu bez otryskání a pro očištění od nánosů a omytí</t>
  </si>
  <si>
    <t>Pro obnovení PKO bez jejího odstranění (demontovaných ocel. prvků a nových prvků (mimo most)) a očištění od nánosů na OK a omytí:</t>
  </si>
  <si>
    <t>742,183</t>
  </si>
  <si>
    <t>styčné plochy u výměny úhelníků u dolních styčníkových plechů hlavních nosníků:</t>
  </si>
  <si>
    <t>3,326</t>
  </si>
  <si>
    <t>87</t>
  </si>
  <si>
    <t>789123240</t>
  </si>
  <si>
    <t>Odmaštění ocelových konstrukcí třídy III</t>
  </si>
  <si>
    <t>-1563358420</t>
  </si>
  <si>
    <t xml:space="preserve">Úpravy povrchů pod nátěry ocelových konstrukcí  třídy III očištění odmaštěním</t>
  </si>
  <si>
    <t xml:space="preserve"> Práce a dodávky M</t>
  </si>
  <si>
    <t>33-M</t>
  </si>
  <si>
    <t>Montáže dopr.zaříz.,sklad. zař. a váh</t>
  </si>
  <si>
    <t>90</t>
  </si>
  <si>
    <t>330560R01</t>
  </si>
  <si>
    <t>Oprava pojezdu revizní plošiny, výška do 10 m</t>
  </si>
  <si>
    <t>kpl</t>
  </si>
  <si>
    <t>-1453271554</t>
  </si>
  <si>
    <t>Poznámka k položce:_x000d_
Oprava pojezdu revizní plošiny v otvoru č.2 (zatuhlá mechanika pákového pohonu) pod nosnou konstrukcí, včetně dodání potřebného materiálu, seřízení. Promazání mechaniky pojezdů všech 3 revizních plošin.</t>
  </si>
  <si>
    <t xml:space="preserve">002 - km 101,816 svršek </t>
  </si>
  <si>
    <t xml:space="preserve">    5 - Komunikace pozemní</t>
  </si>
  <si>
    <t>Komunikace pozemní</t>
  </si>
  <si>
    <t>5905080120</t>
  </si>
  <si>
    <t>Ojedinělé čištění KL včetně lavičky (pod ložnou plochou pražce) lože zapuštěné</t>
  </si>
  <si>
    <t>385115620</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</si>
  <si>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</si>
  <si>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Poznámka k souboru cen:_x000d_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</si>
  <si>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 xml:space="preserve">Poznámka k položce:_x000d_
v místech výměny pražců ojediněle_x000d_
</t>
  </si>
  <si>
    <t>-2011743894</t>
  </si>
  <si>
    <t>Poznámka k položce:_x000d_
dle potřeby po pročištění ŠL</t>
  </si>
  <si>
    <t>996036913</t>
  </si>
  <si>
    <t>10*1,5</t>
  </si>
  <si>
    <t>5906035020</t>
  </si>
  <si>
    <t>Souvislá výměna pražců současně s výměnou nebo čištěním KL pražce dřevěné příčné vystrojené</t>
  </si>
  <si>
    <t>859433172</t>
  </si>
  <si>
    <t>Souvislá výměna pražců současně s výměnou nebo čištěním KL pražce dřevěné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</si>
  <si>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souboru cen:_x000d_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</si>
  <si>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 xml:space="preserve">Poznámka k položce:_x000d_
podbití bude provedeno ASP linkou v  rámci navazující akce ST Most. Potřebné bet. pražce SB6 vystrojené na obě předpolí dodá zadavatel (ST Most, TO Žatec, 13+36=49ks)</t>
  </si>
  <si>
    <t>v předpolí č.1 mostu:</t>
  </si>
  <si>
    <t>v předpolí č.2 mostu (19 ks pod PÚ, 36 ks od PÚ k beton. pražcům):</t>
  </si>
  <si>
    <t>19+36</t>
  </si>
  <si>
    <t>5956101000</t>
  </si>
  <si>
    <t>Pražec dřevěný příčný nevystrojený dub 2600x260x160 mm</t>
  </si>
  <si>
    <t>-697432922</t>
  </si>
  <si>
    <t>532996865</t>
  </si>
  <si>
    <t>Poznámka k položce:_x000d_
Pro nové mostnice + pozednice + vyměňované pražce v předpolí mostu</t>
  </si>
  <si>
    <t>pro mostnice</t>
  </si>
  <si>
    <t>206*4</t>
  </si>
  <si>
    <t>pro pozednice</t>
  </si>
  <si>
    <t>2*4</t>
  </si>
  <si>
    <t>pro vyměňované pražce v předpolí mostu</t>
  </si>
  <si>
    <t>(32-3+55-6)*4</t>
  </si>
  <si>
    <t>5958134040</t>
  </si>
  <si>
    <t>Součásti upevňovací kroužek pružný dvojitý Fe 6</t>
  </si>
  <si>
    <t>-1240419137</t>
  </si>
  <si>
    <t>206*8</t>
  </si>
  <si>
    <t>2*8</t>
  </si>
  <si>
    <t>(19+19)*8</t>
  </si>
  <si>
    <t>5958134075</t>
  </si>
  <si>
    <t>Součásti upevňovací vrtule R1(145)</t>
  </si>
  <si>
    <t>-1835705036</t>
  </si>
  <si>
    <t>(19-3+19-6)*8</t>
  </si>
  <si>
    <t>pro montáž pojistných úhelníků na mostnicích a pozednicích</t>
  </si>
  <si>
    <t>(206+2)*4</t>
  </si>
  <si>
    <t>pro montáž pojistných úhelníků na pražce v předpolí č.1 mostu</t>
  </si>
  <si>
    <t>(18+17)*2</t>
  </si>
  <si>
    <t>pro montáž pojistných úhelníků na pražce v předpolí č.2 mostu</t>
  </si>
  <si>
    <t>(17+16)*2</t>
  </si>
  <si>
    <t>5958134080</t>
  </si>
  <si>
    <t>Součásti upevňovací vrtule R2 (160)</t>
  </si>
  <si>
    <t>1887940008</t>
  </si>
  <si>
    <t>na pražce pro KMDZ ve výběhu č.1</t>
  </si>
  <si>
    <t>3*2*4</t>
  </si>
  <si>
    <t>na pražce pro KVDZ ve výběhu č.2</t>
  </si>
  <si>
    <t>6*2*4</t>
  </si>
  <si>
    <t>5958158070</t>
  </si>
  <si>
    <t>Podložka polyetylenová pod podkladnici 380/160/2 (S4, R4)</t>
  </si>
  <si>
    <t>2006822607</t>
  </si>
  <si>
    <t>(19-3+19-6)*2</t>
  </si>
  <si>
    <t>5958158R02</t>
  </si>
  <si>
    <t>Podložka polyetylenová pod podkladnici 380/210/2 (S4M, R4M)</t>
  </si>
  <si>
    <t>-2139399573</t>
  </si>
  <si>
    <t>1544365105</t>
  </si>
  <si>
    <t>(32-3+55-6)*2</t>
  </si>
  <si>
    <t>5958158R01</t>
  </si>
  <si>
    <t>Podložka pryžová pod patu kolejnice S49 200/126/6</t>
  </si>
  <si>
    <t>-1561120487</t>
  </si>
  <si>
    <t>5906055020</t>
  </si>
  <si>
    <t>Příplatek za současnou výměnu pražce s podkladnicovým upevněním a kompletů a pryžových podložek</t>
  </si>
  <si>
    <t>-375245193</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</si>
  <si>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</si>
  <si>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Poznámka k souboru cen:_x000d_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</si>
  <si>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vkládané betonové pražce:</t>
  </si>
  <si>
    <t>5906055030</t>
  </si>
  <si>
    <t>Příplatek za současnou výměnu pražce s podkladnicovým upevněním a kompletů, pryžových a polyetylenových podložek</t>
  </si>
  <si>
    <t>-1362160169</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</si>
  <si>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</si>
  <si>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mostnice a pozednice:</t>
  </si>
  <si>
    <t>208</t>
  </si>
  <si>
    <t>5906080015</t>
  </si>
  <si>
    <t>Vystrojení pražce dřevěného s podkladnicovým upevněním čtyři vrtule</t>
  </si>
  <si>
    <t>38707151</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</si>
  <si>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</si>
  <si>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Poznámka k souboru cen:_x000d_
1. V cenách jsou započteny náklady na montáž výstroje, potřebnou manipulaci a ošetření součástí mazivem. 2. V cenách nejsou obsaženy náklady na vrtání dřevěných pražců a dodávku materiálu.</t>
  </si>
  <si>
    <t>pod PÚ:</t>
  </si>
  <si>
    <t>(19+19)*2</t>
  </si>
  <si>
    <t>5906105010</t>
  </si>
  <si>
    <t>Demontáž pražce dřevěný</t>
  </si>
  <si>
    <t>1235180303</t>
  </si>
  <si>
    <t>Demontáž pražce dřevěný.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</si>
  <si>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</si>
  <si>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5907010080</t>
  </si>
  <si>
    <t>Výměna LISŮ tv. S49 rozdělení "d"</t>
  </si>
  <si>
    <t>-41236389</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</si>
  <si>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</si>
  <si>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</si>
  <si>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2*3,8</t>
  </si>
  <si>
    <t>5907020040</t>
  </si>
  <si>
    <t>Souvislá výměna kolejnic stávající upevnění tv. S49 rozdělení "d"</t>
  </si>
  <si>
    <t>1977793318</t>
  </si>
  <si>
    <t>Souvislá výměna kolejnic stávající upevnění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</si>
  <si>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</si>
  <si>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 xml:space="preserve">Poznámka k položce:_x000d_
S3/1; SR103/2 (S). Demontáž a montáž kolejnic (vyjmuté kolejnice osadit na chodníkové podlahy mostu). Příp. LIS dodá zadavatel (Správa tratí Most, TO Žatec). </t>
  </si>
  <si>
    <t>Ve výběhu č.1 mostu ke styku kolejnic:</t>
  </si>
  <si>
    <t>23*2-1,2*2</t>
  </si>
  <si>
    <t>Na ocelové konstrukci mostu:</t>
  </si>
  <si>
    <t>126,5*2</t>
  </si>
  <si>
    <t>Ve výběhu č.2 mostu k řezům kolejnic:</t>
  </si>
  <si>
    <t>15*2-3*2-3,8*2</t>
  </si>
  <si>
    <t>5907050120</t>
  </si>
  <si>
    <t>Dělení kolejnic kyslíkem tv. S49</t>
  </si>
  <si>
    <t>-742512323</t>
  </si>
  <si>
    <t>Dělení kolejnic kyslíkem tv. S49. Poznámka: 1. V cenách jsou započteny náklady na manipulaci podložení, označení a provedení řezu kolejnice.</t>
  </si>
  <si>
    <t>5908005430</t>
  </si>
  <si>
    <t>Oprava kolejnicového styku demontáž spojek tv. S49</t>
  </si>
  <si>
    <t>styk</t>
  </si>
  <si>
    <t>-1883399750</t>
  </si>
  <si>
    <t>Oprava kolejnicového styku demontáž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</si>
  <si>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položce:_x000d_
před mostem - ve výběhu č.1 z mostu</t>
  </si>
  <si>
    <t>5908005530</t>
  </si>
  <si>
    <t>Oprava kolejnicového styku montáž spojek tv. S49</t>
  </si>
  <si>
    <t>-1933696007</t>
  </si>
  <si>
    <t>Oprava kolejnicového styku 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</si>
  <si>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5908045025</t>
  </si>
  <si>
    <t>Výměna podkladnice čtyři vrtule pražce dřevěné</t>
  </si>
  <si>
    <t>1785907924</t>
  </si>
  <si>
    <t>Výměna podkladnice čtyři vrtule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</si>
  <si>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Poznámka k souboru cen:_x000d_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</si>
  <si>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 xml:space="preserve">Poznámka k položce:_x000d_
Výměna podkladnic, podkladnice budou opětovně použity na nové mostnice, pozednice a pražce ve výbězích. Podkladnice žebrové užité tv. S4 dodá na most zadavatel (ST Most, TO Žatec)._x000d_
</t>
  </si>
  <si>
    <t>na mostnicích a pozednicích:</t>
  </si>
  <si>
    <t>(206+2)*2</t>
  </si>
  <si>
    <t>5958173000</t>
  </si>
  <si>
    <t>Polyetylenové pásy v kotoučích</t>
  </si>
  <si>
    <t>-1739390518</t>
  </si>
  <si>
    <t>pod abn. podkladnice dilat. zařízení (0,7*0,2*2=0,28m2/pražec):</t>
  </si>
  <si>
    <t>9*0,28</t>
  </si>
  <si>
    <t>-421313741</t>
  </si>
  <si>
    <t xml:space="preserve">Poznámka k položce:_x000d_
vevaření LISů. Lepený izolovaný styk tv. S49 délky 3,80 m - 2ks dodá na most zadavatel (ST Most, TO Žatec)._x000d_
</t>
  </si>
  <si>
    <t>5911707030</t>
  </si>
  <si>
    <t>Demontáž pojistných úhelníků na mostech tv. S49</t>
  </si>
  <si>
    <t>1523938178</t>
  </si>
  <si>
    <t>Demontáž pojistných úhelníků na mostech tv. S49. Poznámka: 1. V cenách jsou započteny náklady na demontáž, manipulaci a naložení na dopravní prostředek nebo uložení mimo most.</t>
  </si>
  <si>
    <t>Poznámka k souboru cen:_x000d_
1. V cenách jsou započteny náklady na demontáž, manipulaci a naložení na dopravní prostředek nebo uložení mimo most.</t>
  </si>
  <si>
    <t xml:space="preserve">rozměr pojistných úhelníků je L 160x100x14: </t>
  </si>
  <si>
    <t>2*148</t>
  </si>
  <si>
    <t>5911709030</t>
  </si>
  <si>
    <t>Montáž pojistných úhelníků na mostech tv. S49</t>
  </si>
  <si>
    <t>-183201710</t>
  </si>
  <si>
    <t>Montáž pojistných úhelníků na mostech tv. S49. Poznámka: 1. V cenách jsou započteny náklady na montáž, vrtání otvorů pro vrtule. 2. V cenách nejsou obsaženy náklady na dodávku materiálu.</t>
  </si>
  <si>
    <t>Poznámka k souboru cen:_x000d_
1. V cenách jsou započteny náklady na montáž, vrtání otvorů pro vrtule. 2. V cenách nejsou obsaženy náklady na dodávku materiálu.</t>
  </si>
  <si>
    <t>Poznámka k položce:_x000d_
na mostnice, pozednice a pražce ve výbězích, včetně dodání chybějícího spojovacího materiálu ve spojích úhelníků</t>
  </si>
  <si>
    <t>(2*148)-(0,6+0,6)</t>
  </si>
  <si>
    <t>5911683030</t>
  </si>
  <si>
    <t>Demontáž MDZ s pohyblivým jazykem pražce dřevěné tv. S49</t>
  </si>
  <si>
    <t>1757489769</t>
  </si>
  <si>
    <t>Demontáž MDZ s pohyblivým jazykem pražce dřevěné tv. S49. Poznámka: 1. V cenách jsou započteny náklady na demontáž do součástí a naložení na dopravní prostředek.</t>
  </si>
  <si>
    <t>Poznámka k souboru cen:_x000d_
1. V cenách jsou započteny náklady na demontáž do součástí a naložení na dopravní prostředek.</t>
  </si>
  <si>
    <t>Poznámka k položce:_x000d_
KMDZ ve výběhu č.1, uvolnit pouze z vrtulí, jinak nechat</t>
  </si>
  <si>
    <t>5911685030</t>
  </si>
  <si>
    <t>Montáž MDZ s pohyblivým jazykem pražce dřevěné tv. S49</t>
  </si>
  <si>
    <t>567332618</t>
  </si>
  <si>
    <t>Montáž MDZ s pohyblivým jazykem pražce dřevěné tv. S49. Poznámka: 1. V cenách jsou započteny náklady na na zřízení nebo demontáž prozatímních styků, vrtání otvorů u pražců dřevěných, montáž dílů, a ošetření kluzných částí mazivem. 2. V cenách nejsou započteny náklady na dodávku dílů, zřízení svaru a montáž styků.</t>
  </si>
  <si>
    <t>Poznámka k souboru cen:_x000d_
1. V cenách jsou započteny náklady na na zřízení nebo demontáž prozatímních styků, vrtání otvorů u pražců dřevěných, montáž dílů, a ošetření kluzných částí mazivem. 2. V cenách nejsou započteny náklady na dodávku dílů, zřízení svaru a montáž styků.</t>
  </si>
  <si>
    <t>Poznámka k položce:_x000d_
KMDZ ve výběhu č.1 - dilatační zařízení dotáhnout z uvolněných vrtulí.</t>
  </si>
  <si>
    <t>5911691130</t>
  </si>
  <si>
    <t>Demontáž VDZ s pohyblivým hrotem pražce dřevěné tv. S49</t>
  </si>
  <si>
    <t>370153016</t>
  </si>
  <si>
    <t>Demontáž VDZ s pohyblivým hrotem pražce dřevěné tv. S49. Poznámka: 1. V cenách jsou započteny náklady na demontáž do součástí a naložení na dopravní prostředek.</t>
  </si>
  <si>
    <t>Poznámka k položce:_x000d_
KVDZ ve výběhu č.2 - dilatační zařízení uvolnit pouze z vrtulí, jinak nechat</t>
  </si>
  <si>
    <t>5911693030</t>
  </si>
  <si>
    <t>Montáž VDZ s pohyblivým jazykem pražce dřevěné tv. S49</t>
  </si>
  <si>
    <t>-502369579</t>
  </si>
  <si>
    <t>Montáž VDZ s pohyblivým jazykem pražce dřevěné tv. S49. Poznámka: 1. V cenách jsou započteny náklady na na zřízení nebo demontáž prozatímních styků, vrtání otvorů u pražců dřevěných, montáž dílů, a ošetření kluzných částí mazivem. 2. V cenách nejsou započteny náklady na dodávku dílů, zřízení svaru a montáž styků.</t>
  </si>
  <si>
    <t>Poznámka k položce:_x000d_
KVDZ ve výběhu č.2 - dilatační zařízení dotáhnout z uvolněných vrtulí.</t>
  </si>
  <si>
    <t>-1147010084</t>
  </si>
  <si>
    <t>odtěžený štěrk z KL (cca 6 km, např. EKOSTAVBY Louny s.r.o. - Recyklační středisko Žatec, příp. Selibice):</t>
  </si>
  <si>
    <t>10*1,8</t>
  </si>
  <si>
    <t>-72283981</t>
  </si>
  <si>
    <t>9902200100</t>
  </si>
  <si>
    <t>Doprava dodávek zhotovitele, dodávek objednatele nebo výzisku mechanizací přes 3,5 t objemnějšího kusového materiálu do 10 km</t>
  </si>
  <si>
    <t>-9098994</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</si>
  <si>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</si>
  <si>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Přeprava vyjmutého drobného kolejiva do šrotu vč. manipulace:</t>
  </si>
  <si>
    <t>1,25+0,189+1,56+0,041</t>
  </si>
  <si>
    <t>vyjmuté PE podložky pod podkladnicemi k likvidaci:</t>
  </si>
  <si>
    <t>(32-3+19-6+36)*2*0,163/1000</t>
  </si>
  <si>
    <t>vyjmuté pryžové podložky pod patu kolejnice k likvidaci:</t>
  </si>
  <si>
    <t>416*0,2/1000+156*0,18/1000</t>
  </si>
  <si>
    <t>Odvoz vyjmutých dřevěných pražců na deponii TO Žatec (ekol. likvidaci zajistí zadavatel - ST Most):</t>
  </si>
  <si>
    <t>78*103/1000</t>
  </si>
  <si>
    <t>Odvoz vyjmutých mostnic, pozednic, klínů z ukončení PÚ a podložek pod podlah. plechy a pod pozednicemi na deponii TO Žatec</t>
  </si>
  <si>
    <t>ekol. likvidaci zajistí zadavatel - likvidace bude provedena v rámci smlouvy ona likvidaci u OŘ Ústí n. L.:</t>
  </si>
  <si>
    <t>34,196+0,332+0,2</t>
  </si>
  <si>
    <t>1081895477</t>
  </si>
  <si>
    <t>vyjmuté PE podložky pod podkladnicemi</t>
  </si>
  <si>
    <t>156*0,09/1000</t>
  </si>
  <si>
    <t>vyjmuté pryžové podložky pod patu kolejnice</t>
  </si>
  <si>
    <t>416*0,2/1000+69*0,18*2/1000</t>
  </si>
  <si>
    <t>603807521</t>
  </si>
  <si>
    <t>VRN1 - Oprava propustku v km 99,150</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</si>
  <si>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</si>
  <si>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</si>
  <si>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</si>
  <si>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</si>
  <si>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</si>
  <si>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</si>
  <si>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Průzkumné, geodetické a projektové práce</t>
  </si>
  <si>
    <t>012103000</t>
  </si>
  <si>
    <t>Geodetické práce před výstavbou</t>
  </si>
  <si>
    <t>1024</t>
  </si>
  <si>
    <t>567208972</t>
  </si>
  <si>
    <t>Průzkumné, geodetické a projektové práce geodetické práce před výstavbou</t>
  </si>
  <si>
    <t>Poznámka k položce:_x000d_
Vytyčení dotčených inženýrských sítí (ve správě ČD-TELEMATIKA a SSZT) včetně zajištění dohledu správce sítí při provádění stavebních prací v blízkosti sítí.</t>
  </si>
  <si>
    <t>013002000</t>
  </si>
  <si>
    <t>Projektové práce</t>
  </si>
  <si>
    <t>86057821</t>
  </si>
  <si>
    <t>Hlavní tituly průvodních činností a nákladů průzkumné, geodetické a projektové práce projektové práce</t>
  </si>
  <si>
    <t>Poznámka k položce:_x000d_
zpracování dokumentace zhotovitele (římsy, zábradlí, izolace a odvodnění) na opravu propustku a zpracování dokumentace skutečného provedení stavby - 2x (v trvalém tisku i digitálně) s využitím železničního bodového pole a po projednání a schválení SŽG</t>
  </si>
  <si>
    <t>Zařízení staveniště</t>
  </si>
  <si>
    <t>030001000</t>
  </si>
  <si>
    <t>-152472017</t>
  </si>
  <si>
    <t>Základní rozdělení průvodních činností a nákladů zařízení staveniště</t>
  </si>
  <si>
    <t xml:space="preserve">Poznámka k položce:_x000d_
dodávky vody a energie, příjezdové komunikace včetně příp. omezení provozu a dopravního značení,příp. pronájmy pozemků, střežení pracoviště, uvedení pozemků do původního stavu, včetně přípravy a likvidace staveniště. Dobrý přístup (u přejezdu P 60 v km 99,108)._x000d_
</t>
  </si>
  <si>
    <t>Inženýrská činnost</t>
  </si>
  <si>
    <t>043134000</t>
  </si>
  <si>
    <t>Zkoušky zatěžovací</t>
  </si>
  <si>
    <t>-460925976</t>
  </si>
  <si>
    <t>Inženýrská činnost zkoušky a ostatní měření zkoušky zátěžové</t>
  </si>
  <si>
    <t xml:space="preserve">Poznámka k položce:_x000d_
Statická zatěžovací zkouška pláně (vhodné pod kolejí v místě příčného odvodnění)  </t>
  </si>
  <si>
    <t>VRN2 - Oprava propustku v km 99,587</t>
  </si>
  <si>
    <t>-973597977</t>
  </si>
  <si>
    <t xml:space="preserve">Poznámka k položce:_x000d_
Vytyčení dotčených inženýrských sítí (ve správě ČD-TELEMATIKA a SSZT) včetně zajištění dohledu správce sítí při provádění stavebních prací v blízkosti sítí._x000d_
</t>
  </si>
  <si>
    <t>-1537491176</t>
  </si>
  <si>
    <t>1565660234</t>
  </si>
  <si>
    <t>Poznámka k položce:_x000d_
dodávky vody a energie, příjezdové komunikace včetně příp. omezení provozu a dopravního značení,příp. pronájmy pozemků, střežení pracoviště, uvedení pozemků do původního stavu, včetně přípravy a likvidace staveniště. Horší přístup (např. z přejezdu P 61 v km 99,836 - 249m, či z přejezdu P 60 v km 99,108 - 479m, případně zleva trati).</t>
  </si>
  <si>
    <t>1596481693</t>
  </si>
  <si>
    <t>VRN3 - Oprava propustku v km 99,712</t>
  </si>
  <si>
    <t>2004915723</t>
  </si>
  <si>
    <t>236669674</t>
  </si>
  <si>
    <t>Poznámka k položce:_x000d_
zpracování dokumentace zhotovitele na opravu propustku a zpracování dokumentace skutečného provedení stavby - 2x (v trvalém tisku i digitálně) s využitím železničního bodového pole a po projednání a schválení SŽG</t>
  </si>
  <si>
    <t>-1024534061</t>
  </si>
  <si>
    <t xml:space="preserve">Poznámka k položce:_x000d_
dodávky vody a energie, příjezdové komunikace včetně příp. omezení provozu a dopravního značení,příp. pronájmy pozemků, střežení pracoviště, uvedení pozemků do původního stavu, včetně přípravy a likvidace staveniště. Horší přístup (např. z přejezdu P 61 v km 99,836 - 124m)._x000d_
</t>
  </si>
  <si>
    <t>-1993934465</t>
  </si>
  <si>
    <t>Poznámka k položce:_x000d_
Statická zatěžovací zkouška pláně</t>
  </si>
  <si>
    <t xml:space="preserve">VRN4 - Oprava mostu v km 101,816 </t>
  </si>
  <si>
    <t xml:space="preserve">VRN -   Vedlejší rozpočtové náklady</t>
  </si>
  <si>
    <t xml:space="preserve">  Vedlejší rozpočtové náklady</t>
  </si>
  <si>
    <t>-1891676512</t>
  </si>
  <si>
    <t>Poznámka k položce:_x000d_
Zpracování dokumentace zhotovitele (zaměření pasnic OK a návrh opracování mostnic vč. jejich výšky, výrobní dokumentace vyměňovaných prvků OK), zpracování dokumentace skutečného provedení stavby - 2x (v trvalém tisku i digitálně) s využitím železničního bodového pole a po projednání a schválení SŽG</t>
  </si>
  <si>
    <t>1500973934</t>
  </si>
  <si>
    <t>Poznámka k položce:_x000d_
Dodávky vody a energie, příjezdové komunikace včetně příp. omezení provozu a dopravního značení, příp. pronájmy pozemků, střežení pracoviště, uvedení pozemků do původního stavu, včetně přípravy a likvidace staveniště. Dobrý přístup k opěrám mostu.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</si>
</sst>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8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6"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6"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8"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4"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protection locked="0"/>
    </xf>
    <xf numFmtId="0" fontId="20"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2" fillId="0" borderId="0" xfId="0" applyNumberFormat="1" applyFont="1" applyAlignment="1" applyProtection="1"/>
    <xf numFmtId="166" fontId="31" fillId="0" borderId="12" xfId="0" applyNumberFormat="1" applyFont="1" applyBorder="1" applyAlignment="1" applyProtection="1"/>
    <xf numFmtId="166" fontId="31" fillId="0" borderId="13" xfId="0" applyNumberFormat="1" applyFont="1" applyBorder="1" applyAlignment="1" applyProtection="1"/>
    <xf numFmtId="4" fontId="18"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14" xfId="0" applyFont="1" applyBorder="1" applyAlignment="1" applyProtection="1">
      <alignment vertical="center"/>
    </xf>
    <xf numFmtId="0" fontId="34"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5"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0"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3</v>
      </c>
      <c r="BT1" s="15" t="s">
        <v>4</v>
      </c>
      <c r="BU1" s="15" t="s">
        <v>4</v>
      </c>
      <c r="BV1" s="15" t="s">
        <v>5</v>
      </c>
    </row>
    <row r="2" ht="36.96" customHeight="1">
      <c r="AR2"/>
      <c r="BS2" s="16" t="s">
        <v>6</v>
      </c>
      <c r="BT2" s="16" t="s">
        <v>7</v>
      </c>
    </row>
    <row r="3"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18</v>
      </c>
    </row>
    <row r="7" ht="12" customHeight="1">
      <c r="B7" s="20"/>
      <c r="C7" s="21"/>
      <c r="D7" s="31" t="s">
        <v>19</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v>
      </c>
      <c r="AO7" s="21"/>
      <c r="AP7" s="21"/>
      <c r="AQ7" s="21"/>
      <c r="AR7" s="19"/>
      <c r="BE7" s="30"/>
      <c r="BS7" s="16" t="s">
        <v>21</v>
      </c>
    </row>
    <row r="8" ht="12" customHeight="1">
      <c r="B8" s="20"/>
      <c r="C8" s="21"/>
      <c r="D8" s="31"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24</v>
      </c>
      <c r="AL8" s="21"/>
      <c r="AM8" s="21"/>
      <c r="AN8" s="32" t="s">
        <v>25</v>
      </c>
      <c r="AO8" s="21"/>
      <c r="AP8" s="21"/>
      <c r="AQ8" s="21"/>
      <c r="AR8" s="19"/>
      <c r="BE8" s="30"/>
      <c r="BS8" s="16" t="s">
        <v>26</v>
      </c>
    </row>
    <row r="9"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27</v>
      </c>
    </row>
    <row r="10" ht="12" customHeight="1">
      <c r="B10" s="20"/>
      <c r="C10" s="21"/>
      <c r="D10" s="31" t="s">
        <v>28</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29</v>
      </c>
      <c r="AL10" s="21"/>
      <c r="AM10" s="21"/>
      <c r="AN10" s="26" t="s">
        <v>1</v>
      </c>
      <c r="AO10" s="21"/>
      <c r="AP10" s="21"/>
      <c r="AQ10" s="21"/>
      <c r="AR10" s="19"/>
      <c r="BE10" s="30"/>
      <c r="BS10" s="16" t="s">
        <v>18</v>
      </c>
    </row>
    <row r="11" ht="18.48" customHeight="1">
      <c r="B11" s="20"/>
      <c r="C11" s="21"/>
      <c r="D11" s="21"/>
      <c r="E11" s="26" t="s">
        <v>23</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30</v>
      </c>
      <c r="AL11" s="21"/>
      <c r="AM11" s="21"/>
      <c r="AN11" s="26" t="s">
        <v>1</v>
      </c>
      <c r="AO11" s="21"/>
      <c r="AP11" s="21"/>
      <c r="AQ11" s="21"/>
      <c r="AR11" s="19"/>
      <c r="BE11" s="30"/>
      <c r="BS11" s="16" t="s">
        <v>18</v>
      </c>
    </row>
    <row r="12"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18</v>
      </c>
    </row>
    <row r="13" ht="12" customHeight="1">
      <c r="B13" s="20"/>
      <c r="C13" s="21"/>
      <c r="D13" s="31" t="s">
        <v>31</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29</v>
      </c>
      <c r="AL13" s="21"/>
      <c r="AM13" s="21"/>
      <c r="AN13" s="33" t="s">
        <v>32</v>
      </c>
      <c r="AO13" s="21"/>
      <c r="AP13" s="21"/>
      <c r="AQ13" s="21"/>
      <c r="AR13" s="19"/>
      <c r="BE13" s="30"/>
      <c r="BS13" s="16" t="s">
        <v>18</v>
      </c>
    </row>
    <row r="14">
      <c r="B14" s="20"/>
      <c r="C14" s="21"/>
      <c r="D14" s="21"/>
      <c r="E14" s="33" t="s">
        <v>32</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30</v>
      </c>
      <c r="AL14" s="21"/>
      <c r="AM14" s="21"/>
      <c r="AN14" s="33" t="s">
        <v>32</v>
      </c>
      <c r="AO14" s="21"/>
      <c r="AP14" s="21"/>
      <c r="AQ14" s="21"/>
      <c r="AR14" s="19"/>
      <c r="BE14" s="30"/>
      <c r="BS14" s="16" t="s">
        <v>18</v>
      </c>
    </row>
    <row r="15"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ht="12" customHeight="1">
      <c r="B16" s="20"/>
      <c r="C16" s="21"/>
      <c r="D16" s="31" t="s">
        <v>33</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29</v>
      </c>
      <c r="AL16" s="21"/>
      <c r="AM16" s="21"/>
      <c r="AN16" s="26" t="s">
        <v>1</v>
      </c>
      <c r="AO16" s="21"/>
      <c r="AP16" s="21"/>
      <c r="AQ16" s="21"/>
      <c r="AR16" s="19"/>
      <c r="BE16" s="30"/>
      <c r="BS16" s="16" t="s">
        <v>4</v>
      </c>
    </row>
    <row r="17" ht="18.48" customHeight="1">
      <c r="B17" s="20"/>
      <c r="C17" s="21"/>
      <c r="D17" s="21"/>
      <c r="E17" s="26" t="s">
        <v>23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30</v>
      </c>
      <c r="AL17" s="21"/>
      <c r="AM17" s="21"/>
      <c r="AN17" s="26" t="s">
        <v>1</v>
      </c>
      <c r="AO17" s="21"/>
      <c r="AP17" s="21"/>
      <c r="AQ17" s="21"/>
      <c r="AR17" s="19"/>
      <c r="BE17" s="30"/>
      <c r="BS17" s="16" t="s">
        <v>34</v>
      </c>
    </row>
    <row r="18"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ht="12" customHeight="1">
      <c r="B19" s="20"/>
      <c r="C19" s="21"/>
      <c r="D19" s="31"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29</v>
      </c>
      <c r="AL19" s="21"/>
      <c r="AM19" s="21"/>
      <c r="AN19" s="26" t="s">
        <v>1</v>
      </c>
      <c r="AO19" s="21"/>
      <c r="AP19" s="21"/>
      <c r="AQ19" s="21"/>
      <c r="AR19" s="19"/>
      <c r="BE19" s="30"/>
      <c r="BS19" s="16" t="s">
        <v>6</v>
      </c>
    </row>
    <row r="20" ht="18.48" customHeight="1">
      <c r="B20" s="20"/>
      <c r="C20" s="21"/>
      <c r="D20" s="21"/>
      <c r="E20" s="26" t="s">
        <v>23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30</v>
      </c>
      <c r="AL20" s="21"/>
      <c r="AM20" s="21"/>
      <c r="AN20" s="26" t="s">
        <v>1</v>
      </c>
      <c r="AO20" s="21"/>
      <c r="AP20" s="21"/>
      <c r="AQ20" s="21"/>
      <c r="AR20" s="19"/>
      <c r="BE20" s="30"/>
      <c r="BS20" s="16" t="s">
        <v>34</v>
      </c>
    </row>
    <row r="2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25.92" customHeight="1">
      <c r="B26" s="37"/>
      <c r="C26" s="38"/>
      <c r="D26" s="39" t="s">
        <v>37</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30"/>
    </row>
    <row r="27" s="1" customFormat="1" ht="6.96" customHeight="1">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30"/>
    </row>
    <row r="28" s="1" customFormat="1">
      <c r="B28" s="37"/>
      <c r="C28" s="38"/>
      <c r="D28" s="38"/>
      <c r="E28" s="38"/>
      <c r="F28" s="38"/>
      <c r="G28" s="38"/>
      <c r="H28" s="38"/>
      <c r="I28" s="38"/>
      <c r="J28" s="38"/>
      <c r="K28" s="38"/>
      <c r="L28" s="43" t="s">
        <v>38</v>
      </c>
      <c r="M28" s="43"/>
      <c r="N28" s="43"/>
      <c r="O28" s="43"/>
      <c r="P28" s="43"/>
      <c r="Q28" s="38"/>
      <c r="R28" s="38"/>
      <c r="S28" s="38"/>
      <c r="T28" s="38"/>
      <c r="U28" s="38"/>
      <c r="V28" s="38"/>
      <c r="W28" s="43" t="s">
        <v>39</v>
      </c>
      <c r="X28" s="43"/>
      <c r="Y28" s="43"/>
      <c r="Z28" s="43"/>
      <c r="AA28" s="43"/>
      <c r="AB28" s="43"/>
      <c r="AC28" s="43"/>
      <c r="AD28" s="43"/>
      <c r="AE28" s="43"/>
      <c r="AF28" s="38"/>
      <c r="AG28" s="38"/>
      <c r="AH28" s="38"/>
      <c r="AI28" s="38"/>
      <c r="AJ28" s="38"/>
      <c r="AK28" s="43" t="s">
        <v>40</v>
      </c>
      <c r="AL28" s="43"/>
      <c r="AM28" s="43"/>
      <c r="AN28" s="43"/>
      <c r="AO28" s="43"/>
      <c r="AP28" s="38"/>
      <c r="AQ28" s="38"/>
      <c r="AR28" s="42"/>
      <c r="BE28" s="30"/>
    </row>
    <row r="29" s="2" customFormat="1" ht="14.4" customHeight="1">
      <c r="B29" s="44"/>
      <c r="C29" s="45"/>
      <c r="D29" s="31" t="s">
        <v>41</v>
      </c>
      <c r="E29" s="45"/>
      <c r="F29" s="31" t="s">
        <v>42</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30"/>
    </row>
    <row r="30" s="2" customFormat="1" ht="14.4" customHeight="1">
      <c r="B30" s="44"/>
      <c r="C30" s="45"/>
      <c r="D30" s="45"/>
      <c r="E30" s="45"/>
      <c r="F30" s="31" t="s">
        <v>43</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30"/>
    </row>
    <row r="31" hidden="1" s="2" customFormat="1" ht="14.4" customHeight="1">
      <c r="B31" s="44"/>
      <c r="C31" s="45"/>
      <c r="D31" s="45"/>
      <c r="E31" s="45"/>
      <c r="F31" s="31" t="s">
        <v>44</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30"/>
    </row>
    <row r="32" hidden="1" s="2" customFormat="1" ht="14.4" customHeight="1">
      <c r="B32" s="44"/>
      <c r="C32" s="45"/>
      <c r="D32" s="45"/>
      <c r="E32" s="45"/>
      <c r="F32" s="31" t="s">
        <v>45</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30"/>
    </row>
    <row r="33" hidden="1" s="2" customFormat="1" ht="14.4" customHeight="1">
      <c r="B33" s="44"/>
      <c r="C33" s="45"/>
      <c r="D33" s="45"/>
      <c r="E33" s="45"/>
      <c r="F33" s="31" t="s">
        <v>46</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c r="BE33" s="30"/>
    </row>
    <row r="34" s="1" customFormat="1" ht="6.96" customHeight="1">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30"/>
    </row>
    <row r="35" s="1" customFormat="1" ht="25.92" customHeight="1">
      <c r="B35" s="37"/>
      <c r="C35" s="49"/>
      <c r="D35" s="50" t="s">
        <v>47</v>
      </c>
      <c r="E35" s="51"/>
      <c r="F35" s="51"/>
      <c r="G35" s="51"/>
      <c r="H35" s="51"/>
      <c r="I35" s="51"/>
      <c r="J35" s="51"/>
      <c r="K35" s="51"/>
      <c r="L35" s="51"/>
      <c r="M35" s="51"/>
      <c r="N35" s="51"/>
      <c r="O35" s="51"/>
      <c r="P35" s="51"/>
      <c r="Q35" s="51"/>
      <c r="R35" s="51"/>
      <c r="S35" s="51"/>
      <c r="T35" s="52" t="s">
        <v>48</v>
      </c>
      <c r="U35" s="51"/>
      <c r="V35" s="51"/>
      <c r="W35" s="51"/>
      <c r="X35" s="53" t="s">
        <v>49</v>
      </c>
      <c r="Y35" s="51"/>
      <c r="Z35" s="51"/>
      <c r="AA35" s="51"/>
      <c r="AB35" s="51"/>
      <c r="AC35" s="51"/>
      <c r="AD35" s="51"/>
      <c r="AE35" s="51"/>
      <c r="AF35" s="51"/>
      <c r="AG35" s="51"/>
      <c r="AH35" s="51"/>
      <c r="AI35" s="51"/>
      <c r="AJ35" s="51"/>
      <c r="AK35" s="54">
        <f>SUM(AK26:AK33)</f>
        <v>0</v>
      </c>
      <c r="AL35" s="51"/>
      <c r="AM35" s="51"/>
      <c r="AN35" s="51"/>
      <c r="AO35" s="55"/>
      <c r="AP35" s="49"/>
      <c r="AQ35" s="49"/>
      <c r="AR35" s="42"/>
    </row>
    <row r="36" s="1" customFormat="1" ht="6.96"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row>
    <row r="37" s="1" customFormat="1" ht="6.96" customHeight="1">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2"/>
    </row>
    <row r="41" s="1" customFormat="1" ht="6.96" customHeight="1">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2"/>
    </row>
    <row r="42" s="1" customFormat="1" ht="24.96" customHeight="1">
      <c r="B42" s="37"/>
      <c r="C42" s="22" t="s">
        <v>50</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row>
    <row r="43" s="1" customFormat="1" ht="6.96" customHeight="1">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row>
    <row r="44" s="1" customFormat="1" ht="12" customHeight="1">
      <c r="B44" s="37"/>
      <c r="C44" s="31" t="s">
        <v>13</v>
      </c>
      <c r="D44" s="38"/>
      <c r="E44" s="38"/>
      <c r="F44" s="38"/>
      <c r="G44" s="38"/>
      <c r="H44" s="38"/>
      <c r="I44" s="38"/>
      <c r="J44" s="38"/>
      <c r="K44" s="38"/>
      <c r="L44" s="38" t="str">
        <f>K5</f>
        <v>0101Z</v>
      </c>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42"/>
    </row>
    <row r="45" s="3" customFormat="1" ht="36.96" customHeight="1">
      <c r="B45" s="60"/>
      <c r="C45" s="61" t="s">
        <v>16</v>
      </c>
      <c r="D45" s="62"/>
      <c r="E45" s="62"/>
      <c r="F45" s="62"/>
      <c r="G45" s="62"/>
      <c r="H45" s="62"/>
      <c r="I45" s="62"/>
      <c r="J45" s="62"/>
      <c r="K45" s="62"/>
      <c r="L45" s="63" t="str">
        <f>K6</f>
        <v>Oprava mostních objektů v úseku Měcholupy - Žatec</v>
      </c>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4"/>
    </row>
    <row r="46" s="1" customFormat="1" ht="6.96" customHeight="1">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row>
    <row r="47" s="1" customFormat="1" ht="12" customHeight="1">
      <c r="B47" s="37"/>
      <c r="C47" s="31" t="s">
        <v>22</v>
      </c>
      <c r="D47" s="38"/>
      <c r="E47" s="38"/>
      <c r="F47" s="38"/>
      <c r="G47" s="38"/>
      <c r="H47" s="38"/>
      <c r="I47" s="38"/>
      <c r="J47" s="38"/>
      <c r="K47" s="38"/>
      <c r="L47" s="65"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24</v>
      </c>
      <c r="AJ47" s="38"/>
      <c r="AK47" s="38"/>
      <c r="AL47" s="38"/>
      <c r="AM47" s="66" t="str">
        <f>IF(AN8= "","",AN8)</f>
        <v>16. 3. 2019</v>
      </c>
      <c r="AN47" s="66"/>
      <c r="AO47" s="38"/>
      <c r="AP47" s="38"/>
      <c r="AQ47" s="38"/>
      <c r="AR47" s="42"/>
    </row>
    <row r="48" s="1" customFormat="1" ht="6.96" customHeight="1">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row>
    <row r="49" s="1" customFormat="1" ht="13.65" customHeight="1">
      <c r="B49" s="37"/>
      <c r="C49" s="31" t="s">
        <v>28</v>
      </c>
      <c r="D49" s="38"/>
      <c r="E49" s="38"/>
      <c r="F49" s="38"/>
      <c r="G49" s="38"/>
      <c r="H49" s="38"/>
      <c r="I49" s="38"/>
      <c r="J49" s="38"/>
      <c r="K49" s="38"/>
      <c r="L49" s="38" t="str">
        <f>IF(E11= "","",E11)</f>
        <v xml:space="preserve"> </v>
      </c>
      <c r="M49" s="38"/>
      <c r="N49" s="38"/>
      <c r="O49" s="38"/>
      <c r="P49" s="38"/>
      <c r="Q49" s="38"/>
      <c r="R49" s="38"/>
      <c r="S49" s="38"/>
      <c r="T49" s="38"/>
      <c r="U49" s="38"/>
      <c r="V49" s="38"/>
      <c r="W49" s="38"/>
      <c r="X49" s="38"/>
      <c r="Y49" s="38"/>
      <c r="Z49" s="38"/>
      <c r="AA49" s="38"/>
      <c r="AB49" s="38"/>
      <c r="AC49" s="38"/>
      <c r="AD49" s="38"/>
      <c r="AE49" s="38"/>
      <c r="AF49" s="38"/>
      <c r="AG49" s="38"/>
      <c r="AH49" s="38"/>
      <c r="AI49" s="31" t="s">
        <v>33</v>
      </c>
      <c r="AJ49" s="38"/>
      <c r="AK49" s="38"/>
      <c r="AL49" s="38"/>
      <c r="AM49" s="67" t="str">
        <f>IF(E17="","",E17)</f>
        <v xml:space="preserve"> </v>
      </c>
      <c r="AN49" s="38"/>
      <c r="AO49" s="38"/>
      <c r="AP49" s="38"/>
      <c r="AQ49" s="38"/>
      <c r="AR49" s="42"/>
      <c r="AS49" s="68" t="s">
        <v>51</v>
      </c>
      <c r="AT49" s="69"/>
      <c r="AU49" s="70"/>
      <c r="AV49" s="70"/>
      <c r="AW49" s="70"/>
      <c r="AX49" s="70"/>
      <c r="AY49" s="70"/>
      <c r="AZ49" s="70"/>
      <c r="BA49" s="70"/>
      <c r="BB49" s="70"/>
      <c r="BC49" s="70"/>
      <c r="BD49" s="71"/>
    </row>
    <row r="50" s="1" customFormat="1" ht="13.65" customHeight="1">
      <c r="B50" s="37"/>
      <c r="C50" s="31" t="s">
        <v>31</v>
      </c>
      <c r="D50" s="38"/>
      <c r="E50" s="38"/>
      <c r="F50" s="38"/>
      <c r="G50" s="38"/>
      <c r="H50" s="38"/>
      <c r="I50" s="38"/>
      <c r="J50" s="38"/>
      <c r="K50" s="38"/>
      <c r="L50" s="38"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35</v>
      </c>
      <c r="AJ50" s="38"/>
      <c r="AK50" s="38"/>
      <c r="AL50" s="38"/>
      <c r="AM50" s="67" t="str">
        <f>IF(E20="","",E20)</f>
        <v xml:space="preserve"> </v>
      </c>
      <c r="AN50" s="38"/>
      <c r="AO50" s="38"/>
      <c r="AP50" s="38"/>
      <c r="AQ50" s="38"/>
      <c r="AR50" s="42"/>
      <c r="AS50" s="72"/>
      <c r="AT50" s="73"/>
      <c r="AU50" s="74"/>
      <c r="AV50" s="74"/>
      <c r="AW50" s="74"/>
      <c r="AX50" s="74"/>
      <c r="AY50" s="74"/>
      <c r="AZ50" s="74"/>
      <c r="BA50" s="74"/>
      <c r="BB50" s="74"/>
      <c r="BC50" s="74"/>
      <c r="BD50" s="75"/>
    </row>
    <row r="51" s="1" customFormat="1" ht="10.8" customHeight="1">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76"/>
      <c r="AT51" s="77"/>
      <c r="AU51" s="78"/>
      <c r="AV51" s="78"/>
      <c r="AW51" s="78"/>
      <c r="AX51" s="78"/>
      <c r="AY51" s="78"/>
      <c r="AZ51" s="78"/>
      <c r="BA51" s="78"/>
      <c r="BB51" s="78"/>
      <c r="BC51" s="78"/>
      <c r="BD51" s="79"/>
    </row>
    <row r="52" s="1" customFormat="1" ht="29.28" customHeight="1">
      <c r="B52" s="37"/>
      <c r="C52" s="80" t="s">
        <v>52</v>
      </c>
      <c r="D52" s="81"/>
      <c r="E52" s="81"/>
      <c r="F52" s="81"/>
      <c r="G52" s="81"/>
      <c r="H52" s="82"/>
      <c r="I52" s="83" t="s">
        <v>53</v>
      </c>
      <c r="J52" s="81"/>
      <c r="K52" s="81"/>
      <c r="L52" s="81"/>
      <c r="M52" s="81"/>
      <c r="N52" s="81"/>
      <c r="O52" s="81"/>
      <c r="P52" s="81"/>
      <c r="Q52" s="81"/>
      <c r="R52" s="81"/>
      <c r="S52" s="81"/>
      <c r="T52" s="81"/>
      <c r="U52" s="81"/>
      <c r="V52" s="81"/>
      <c r="W52" s="81"/>
      <c r="X52" s="81"/>
      <c r="Y52" s="81"/>
      <c r="Z52" s="81"/>
      <c r="AA52" s="81"/>
      <c r="AB52" s="81"/>
      <c r="AC52" s="81"/>
      <c r="AD52" s="81"/>
      <c r="AE52" s="81"/>
      <c r="AF52" s="81"/>
      <c r="AG52" s="84" t="s">
        <v>54</v>
      </c>
      <c r="AH52" s="81"/>
      <c r="AI52" s="81"/>
      <c r="AJ52" s="81"/>
      <c r="AK52" s="81"/>
      <c r="AL52" s="81"/>
      <c r="AM52" s="81"/>
      <c r="AN52" s="83" t="s">
        <v>55</v>
      </c>
      <c r="AO52" s="81"/>
      <c r="AP52" s="85"/>
      <c r="AQ52" s="86" t="s">
        <v>56</v>
      </c>
      <c r="AR52" s="42"/>
      <c r="AS52" s="87" t="s">
        <v>57</v>
      </c>
      <c r="AT52" s="88" t="s">
        <v>58</v>
      </c>
      <c r="AU52" s="88" t="s">
        <v>59</v>
      </c>
      <c r="AV52" s="88" t="s">
        <v>60</v>
      </c>
      <c r="AW52" s="88" t="s">
        <v>61</v>
      </c>
      <c r="AX52" s="88" t="s">
        <v>62</v>
      </c>
      <c r="AY52" s="88" t="s">
        <v>63</v>
      </c>
      <c r="AZ52" s="88" t="s">
        <v>64</v>
      </c>
      <c r="BA52" s="88" t="s">
        <v>65</v>
      </c>
      <c r="BB52" s="88" t="s">
        <v>66</v>
      </c>
      <c r="BC52" s="88" t="s">
        <v>67</v>
      </c>
      <c r="BD52" s="89" t="s">
        <v>68</v>
      </c>
    </row>
    <row r="53" s="1" customFormat="1" ht="10.8" customHeight="1">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0"/>
      <c r="AT53" s="91"/>
      <c r="AU53" s="91"/>
      <c r="AV53" s="91"/>
      <c r="AW53" s="91"/>
      <c r="AX53" s="91"/>
      <c r="AY53" s="91"/>
      <c r="AZ53" s="91"/>
      <c r="BA53" s="91"/>
      <c r="BB53" s="91"/>
      <c r="BC53" s="91"/>
      <c r="BD53" s="92"/>
    </row>
    <row r="54" s="4" customFormat="1" ht="32.4" customHeight="1">
      <c r="B54" s="93"/>
      <c r="C54" s="94" t="s">
        <v>69</v>
      </c>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6">
        <f>ROUND(AG55+AG58+AG61+AG64+SUM(AG67:AG70),2)</f>
        <v>0</v>
      </c>
      <c r="AH54" s="96"/>
      <c r="AI54" s="96"/>
      <c r="AJ54" s="96"/>
      <c r="AK54" s="96"/>
      <c r="AL54" s="96"/>
      <c r="AM54" s="96"/>
      <c r="AN54" s="97">
        <f>SUM(AG54,AT54)</f>
        <v>0</v>
      </c>
      <c r="AO54" s="97"/>
      <c r="AP54" s="97"/>
      <c r="AQ54" s="98" t="s">
        <v>1</v>
      </c>
      <c r="AR54" s="99"/>
      <c r="AS54" s="100">
        <f>ROUND(AS55+AS58+AS61+AS64+SUM(AS67:AS70),2)</f>
        <v>0</v>
      </c>
      <c r="AT54" s="101">
        <f>ROUND(SUM(AV54:AW54),2)</f>
        <v>0</v>
      </c>
      <c r="AU54" s="102">
        <f>ROUND(AU55+AU58+AU61+AU64+SUM(AU67:AU70),5)</f>
        <v>0</v>
      </c>
      <c r="AV54" s="101">
        <f>ROUND(AZ54*L29,2)</f>
        <v>0</v>
      </c>
      <c r="AW54" s="101">
        <f>ROUND(BA54*L30,2)</f>
        <v>0</v>
      </c>
      <c r="AX54" s="101">
        <f>ROUND(BB54*L29,2)</f>
        <v>0</v>
      </c>
      <c r="AY54" s="101">
        <f>ROUND(BC54*L30,2)</f>
        <v>0</v>
      </c>
      <c r="AZ54" s="101">
        <f>ROUND(AZ55+AZ58+AZ61+AZ64+SUM(AZ67:AZ70),2)</f>
        <v>0</v>
      </c>
      <c r="BA54" s="101">
        <f>ROUND(BA55+BA58+BA61+BA64+SUM(BA67:BA70),2)</f>
        <v>0</v>
      </c>
      <c r="BB54" s="101">
        <f>ROUND(BB55+BB58+BB61+BB64+SUM(BB67:BB70),2)</f>
        <v>0</v>
      </c>
      <c r="BC54" s="101">
        <f>ROUND(BC55+BC58+BC61+BC64+SUM(BC67:BC70),2)</f>
        <v>0</v>
      </c>
      <c r="BD54" s="103">
        <f>ROUND(BD55+BD58+BD61+BD64+SUM(BD67:BD70),2)</f>
        <v>0</v>
      </c>
      <c r="BS54" s="104" t="s">
        <v>70</v>
      </c>
      <c r="BT54" s="104" t="s">
        <v>71</v>
      </c>
      <c r="BU54" s="105" t="s">
        <v>72</v>
      </c>
      <c r="BV54" s="104" t="s">
        <v>73</v>
      </c>
      <c r="BW54" s="104" t="s">
        <v>5</v>
      </c>
      <c r="BX54" s="104" t="s">
        <v>74</v>
      </c>
      <c r="CL54" s="104" t="s">
        <v>1</v>
      </c>
    </row>
    <row r="55" s="5" customFormat="1" ht="16.5" customHeight="1">
      <c r="B55" s="106"/>
      <c r="C55" s="107"/>
      <c r="D55" s="108" t="s">
        <v>75</v>
      </c>
      <c r="E55" s="108"/>
      <c r="F55" s="108"/>
      <c r="G55" s="108"/>
      <c r="H55" s="108"/>
      <c r="I55" s="109"/>
      <c r="J55" s="108" t="s">
        <v>76</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ROUND(SUM(AG56:AG57),2)</f>
        <v>0</v>
      </c>
      <c r="AH55" s="109"/>
      <c r="AI55" s="109"/>
      <c r="AJ55" s="109"/>
      <c r="AK55" s="109"/>
      <c r="AL55" s="109"/>
      <c r="AM55" s="109"/>
      <c r="AN55" s="111">
        <f>SUM(AG55,AT55)</f>
        <v>0</v>
      </c>
      <c r="AO55" s="109"/>
      <c r="AP55" s="109"/>
      <c r="AQ55" s="112" t="s">
        <v>77</v>
      </c>
      <c r="AR55" s="113"/>
      <c r="AS55" s="114">
        <f>ROUND(SUM(AS56:AS57),2)</f>
        <v>0</v>
      </c>
      <c r="AT55" s="115">
        <f>ROUND(SUM(AV55:AW55),2)</f>
        <v>0</v>
      </c>
      <c r="AU55" s="116">
        <f>ROUND(SUM(AU56:AU57),5)</f>
        <v>0</v>
      </c>
      <c r="AV55" s="115">
        <f>ROUND(AZ55*L29,2)</f>
        <v>0</v>
      </c>
      <c r="AW55" s="115">
        <f>ROUND(BA55*L30,2)</f>
        <v>0</v>
      </c>
      <c r="AX55" s="115">
        <f>ROUND(BB55*L29,2)</f>
        <v>0</v>
      </c>
      <c r="AY55" s="115">
        <f>ROUND(BC55*L30,2)</f>
        <v>0</v>
      </c>
      <c r="AZ55" s="115">
        <f>ROUND(SUM(AZ56:AZ57),2)</f>
        <v>0</v>
      </c>
      <c r="BA55" s="115">
        <f>ROUND(SUM(BA56:BA57),2)</f>
        <v>0</v>
      </c>
      <c r="BB55" s="115">
        <f>ROUND(SUM(BB56:BB57),2)</f>
        <v>0</v>
      </c>
      <c r="BC55" s="115">
        <f>ROUND(SUM(BC56:BC57),2)</f>
        <v>0</v>
      </c>
      <c r="BD55" s="117">
        <f>ROUND(SUM(BD56:BD57),2)</f>
        <v>0</v>
      </c>
      <c r="BS55" s="118" t="s">
        <v>70</v>
      </c>
      <c r="BT55" s="118" t="s">
        <v>21</v>
      </c>
      <c r="BU55" s="118" t="s">
        <v>72</v>
      </c>
      <c r="BV55" s="118" t="s">
        <v>73</v>
      </c>
      <c r="BW55" s="118" t="s">
        <v>78</v>
      </c>
      <c r="BX55" s="118" t="s">
        <v>5</v>
      </c>
      <c r="CL55" s="118" t="s">
        <v>1</v>
      </c>
      <c r="CM55" s="118" t="s">
        <v>79</v>
      </c>
    </row>
    <row r="56" s="6" customFormat="1" ht="16.5" customHeight="1">
      <c r="A56" s="119" t="s">
        <v>80</v>
      </c>
      <c r="B56" s="120"/>
      <c r="C56" s="121"/>
      <c r="D56" s="121"/>
      <c r="E56" s="122" t="s">
        <v>75</v>
      </c>
      <c r="F56" s="122"/>
      <c r="G56" s="122"/>
      <c r="H56" s="122"/>
      <c r="I56" s="122"/>
      <c r="J56" s="121"/>
      <c r="K56" s="122" t="s">
        <v>81</v>
      </c>
      <c r="L56" s="122"/>
      <c r="M56" s="122"/>
      <c r="N56" s="122"/>
      <c r="O56" s="122"/>
      <c r="P56" s="122"/>
      <c r="Q56" s="122"/>
      <c r="R56" s="122"/>
      <c r="S56" s="122"/>
      <c r="T56" s="122"/>
      <c r="U56" s="122"/>
      <c r="V56" s="122"/>
      <c r="W56" s="122"/>
      <c r="X56" s="122"/>
      <c r="Y56" s="122"/>
      <c r="Z56" s="122"/>
      <c r="AA56" s="122"/>
      <c r="AB56" s="122"/>
      <c r="AC56" s="122"/>
      <c r="AD56" s="122"/>
      <c r="AE56" s="122"/>
      <c r="AF56" s="122"/>
      <c r="AG56" s="123">
        <f>'001 - km 99,150 propustek '!J32</f>
        <v>0</v>
      </c>
      <c r="AH56" s="121"/>
      <c r="AI56" s="121"/>
      <c r="AJ56" s="121"/>
      <c r="AK56" s="121"/>
      <c r="AL56" s="121"/>
      <c r="AM56" s="121"/>
      <c r="AN56" s="123">
        <f>SUM(AG56,AT56)</f>
        <v>0</v>
      </c>
      <c r="AO56" s="121"/>
      <c r="AP56" s="121"/>
      <c r="AQ56" s="124" t="s">
        <v>82</v>
      </c>
      <c r="AR56" s="125"/>
      <c r="AS56" s="126">
        <v>0</v>
      </c>
      <c r="AT56" s="127">
        <f>ROUND(SUM(AV56:AW56),2)</f>
        <v>0</v>
      </c>
      <c r="AU56" s="128">
        <f>'001 - km 99,150 propustek '!P97</f>
        <v>0</v>
      </c>
      <c r="AV56" s="127">
        <f>'001 - km 99,150 propustek '!J35</f>
        <v>0</v>
      </c>
      <c r="AW56" s="127">
        <f>'001 - km 99,150 propustek '!J36</f>
        <v>0</v>
      </c>
      <c r="AX56" s="127">
        <f>'001 - km 99,150 propustek '!J37</f>
        <v>0</v>
      </c>
      <c r="AY56" s="127">
        <f>'001 - km 99,150 propustek '!J38</f>
        <v>0</v>
      </c>
      <c r="AZ56" s="127">
        <f>'001 - km 99,150 propustek '!F35</f>
        <v>0</v>
      </c>
      <c r="BA56" s="127">
        <f>'001 - km 99,150 propustek '!F36</f>
        <v>0</v>
      </c>
      <c r="BB56" s="127">
        <f>'001 - km 99,150 propustek '!F37</f>
        <v>0</v>
      </c>
      <c r="BC56" s="127">
        <f>'001 - km 99,150 propustek '!F38</f>
        <v>0</v>
      </c>
      <c r="BD56" s="129">
        <f>'001 - km 99,150 propustek '!F39</f>
        <v>0</v>
      </c>
      <c r="BT56" s="130" t="s">
        <v>79</v>
      </c>
      <c r="BV56" s="130" t="s">
        <v>73</v>
      </c>
      <c r="BW56" s="130" t="s">
        <v>83</v>
      </c>
      <c r="BX56" s="130" t="s">
        <v>78</v>
      </c>
      <c r="CL56" s="130" t="s">
        <v>1</v>
      </c>
    </row>
    <row r="57" s="6" customFormat="1" ht="16.5" customHeight="1">
      <c r="A57" s="119" t="s">
        <v>80</v>
      </c>
      <c r="B57" s="120"/>
      <c r="C57" s="121"/>
      <c r="D57" s="121"/>
      <c r="E57" s="122" t="s">
        <v>84</v>
      </c>
      <c r="F57" s="122"/>
      <c r="G57" s="122"/>
      <c r="H57" s="122"/>
      <c r="I57" s="122"/>
      <c r="J57" s="121"/>
      <c r="K57" s="122" t="s">
        <v>85</v>
      </c>
      <c r="L57" s="122"/>
      <c r="M57" s="122"/>
      <c r="N57" s="122"/>
      <c r="O57" s="122"/>
      <c r="P57" s="122"/>
      <c r="Q57" s="122"/>
      <c r="R57" s="122"/>
      <c r="S57" s="122"/>
      <c r="T57" s="122"/>
      <c r="U57" s="122"/>
      <c r="V57" s="122"/>
      <c r="W57" s="122"/>
      <c r="X57" s="122"/>
      <c r="Y57" s="122"/>
      <c r="Z57" s="122"/>
      <c r="AA57" s="122"/>
      <c r="AB57" s="122"/>
      <c r="AC57" s="122"/>
      <c r="AD57" s="122"/>
      <c r="AE57" s="122"/>
      <c r="AF57" s="122"/>
      <c r="AG57" s="123">
        <f>'002 - km 99,150 svršek '!J32</f>
        <v>0</v>
      </c>
      <c r="AH57" s="121"/>
      <c r="AI57" s="121"/>
      <c r="AJ57" s="121"/>
      <c r="AK57" s="121"/>
      <c r="AL57" s="121"/>
      <c r="AM57" s="121"/>
      <c r="AN57" s="123">
        <f>SUM(AG57,AT57)</f>
        <v>0</v>
      </c>
      <c r="AO57" s="121"/>
      <c r="AP57" s="121"/>
      <c r="AQ57" s="124" t="s">
        <v>82</v>
      </c>
      <c r="AR57" s="125"/>
      <c r="AS57" s="126">
        <v>0</v>
      </c>
      <c r="AT57" s="127">
        <f>ROUND(SUM(AV57:AW57),2)</f>
        <v>0</v>
      </c>
      <c r="AU57" s="128">
        <f>'002 - km 99,150 svršek '!P88</f>
        <v>0</v>
      </c>
      <c r="AV57" s="127">
        <f>'002 - km 99,150 svršek '!J35</f>
        <v>0</v>
      </c>
      <c r="AW57" s="127">
        <f>'002 - km 99,150 svršek '!J36</f>
        <v>0</v>
      </c>
      <c r="AX57" s="127">
        <f>'002 - km 99,150 svršek '!J37</f>
        <v>0</v>
      </c>
      <c r="AY57" s="127">
        <f>'002 - km 99,150 svršek '!J38</f>
        <v>0</v>
      </c>
      <c r="AZ57" s="127">
        <f>'002 - km 99,150 svršek '!F35</f>
        <v>0</v>
      </c>
      <c r="BA57" s="127">
        <f>'002 - km 99,150 svršek '!F36</f>
        <v>0</v>
      </c>
      <c r="BB57" s="127">
        <f>'002 - km 99,150 svršek '!F37</f>
        <v>0</v>
      </c>
      <c r="BC57" s="127">
        <f>'002 - km 99,150 svršek '!F38</f>
        <v>0</v>
      </c>
      <c r="BD57" s="129">
        <f>'002 - km 99,150 svršek '!F39</f>
        <v>0</v>
      </c>
      <c r="BT57" s="130" t="s">
        <v>79</v>
      </c>
      <c r="BV57" s="130" t="s">
        <v>73</v>
      </c>
      <c r="BW57" s="130" t="s">
        <v>86</v>
      </c>
      <c r="BX57" s="130" t="s">
        <v>78</v>
      </c>
      <c r="CL57" s="130" t="s">
        <v>1</v>
      </c>
    </row>
    <row r="58" s="5" customFormat="1" ht="16.5" customHeight="1">
      <c r="B58" s="106"/>
      <c r="C58" s="107"/>
      <c r="D58" s="108" t="s">
        <v>84</v>
      </c>
      <c r="E58" s="108"/>
      <c r="F58" s="108"/>
      <c r="G58" s="108"/>
      <c r="H58" s="108"/>
      <c r="I58" s="109"/>
      <c r="J58" s="108" t="s">
        <v>87</v>
      </c>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10">
        <f>ROUND(SUM(AG59:AG60),2)</f>
        <v>0</v>
      </c>
      <c r="AH58" s="109"/>
      <c r="AI58" s="109"/>
      <c r="AJ58" s="109"/>
      <c r="AK58" s="109"/>
      <c r="AL58" s="109"/>
      <c r="AM58" s="109"/>
      <c r="AN58" s="111">
        <f>SUM(AG58,AT58)</f>
        <v>0</v>
      </c>
      <c r="AO58" s="109"/>
      <c r="AP58" s="109"/>
      <c r="AQ58" s="112" t="s">
        <v>77</v>
      </c>
      <c r="AR58" s="113"/>
      <c r="AS58" s="114">
        <f>ROUND(SUM(AS59:AS60),2)</f>
        <v>0</v>
      </c>
      <c r="AT58" s="115">
        <f>ROUND(SUM(AV58:AW58),2)</f>
        <v>0</v>
      </c>
      <c r="AU58" s="116">
        <f>ROUND(SUM(AU59:AU60),5)</f>
        <v>0</v>
      </c>
      <c r="AV58" s="115">
        <f>ROUND(AZ58*L29,2)</f>
        <v>0</v>
      </c>
      <c r="AW58" s="115">
        <f>ROUND(BA58*L30,2)</f>
        <v>0</v>
      </c>
      <c r="AX58" s="115">
        <f>ROUND(BB58*L29,2)</f>
        <v>0</v>
      </c>
      <c r="AY58" s="115">
        <f>ROUND(BC58*L30,2)</f>
        <v>0</v>
      </c>
      <c r="AZ58" s="115">
        <f>ROUND(SUM(AZ59:AZ60),2)</f>
        <v>0</v>
      </c>
      <c r="BA58" s="115">
        <f>ROUND(SUM(BA59:BA60),2)</f>
        <v>0</v>
      </c>
      <c r="BB58" s="115">
        <f>ROUND(SUM(BB59:BB60),2)</f>
        <v>0</v>
      </c>
      <c r="BC58" s="115">
        <f>ROUND(SUM(BC59:BC60),2)</f>
        <v>0</v>
      </c>
      <c r="BD58" s="117">
        <f>ROUND(SUM(BD59:BD60),2)</f>
        <v>0</v>
      </c>
      <c r="BS58" s="118" t="s">
        <v>70</v>
      </c>
      <c r="BT58" s="118" t="s">
        <v>21</v>
      </c>
      <c r="BU58" s="118" t="s">
        <v>72</v>
      </c>
      <c r="BV58" s="118" t="s">
        <v>73</v>
      </c>
      <c r="BW58" s="118" t="s">
        <v>88</v>
      </c>
      <c r="BX58" s="118" t="s">
        <v>5</v>
      </c>
      <c r="CL58" s="118" t="s">
        <v>1</v>
      </c>
      <c r="CM58" s="118" t="s">
        <v>79</v>
      </c>
    </row>
    <row r="59" s="6" customFormat="1" ht="16.5" customHeight="1">
      <c r="A59" s="119" t="s">
        <v>80</v>
      </c>
      <c r="B59" s="120"/>
      <c r="C59" s="121"/>
      <c r="D59" s="121"/>
      <c r="E59" s="122" t="s">
        <v>75</v>
      </c>
      <c r="F59" s="122"/>
      <c r="G59" s="122"/>
      <c r="H59" s="122"/>
      <c r="I59" s="122"/>
      <c r="J59" s="121"/>
      <c r="K59" s="122" t="s">
        <v>89</v>
      </c>
      <c r="L59" s="122"/>
      <c r="M59" s="122"/>
      <c r="N59" s="122"/>
      <c r="O59" s="122"/>
      <c r="P59" s="122"/>
      <c r="Q59" s="122"/>
      <c r="R59" s="122"/>
      <c r="S59" s="122"/>
      <c r="T59" s="122"/>
      <c r="U59" s="122"/>
      <c r="V59" s="122"/>
      <c r="W59" s="122"/>
      <c r="X59" s="122"/>
      <c r="Y59" s="122"/>
      <c r="Z59" s="122"/>
      <c r="AA59" s="122"/>
      <c r="AB59" s="122"/>
      <c r="AC59" s="122"/>
      <c r="AD59" s="122"/>
      <c r="AE59" s="122"/>
      <c r="AF59" s="122"/>
      <c r="AG59" s="123">
        <f>'001 - km 99,587 propustek '!J32</f>
        <v>0</v>
      </c>
      <c r="AH59" s="121"/>
      <c r="AI59" s="121"/>
      <c r="AJ59" s="121"/>
      <c r="AK59" s="121"/>
      <c r="AL59" s="121"/>
      <c r="AM59" s="121"/>
      <c r="AN59" s="123">
        <f>SUM(AG59,AT59)</f>
        <v>0</v>
      </c>
      <c r="AO59" s="121"/>
      <c r="AP59" s="121"/>
      <c r="AQ59" s="124" t="s">
        <v>82</v>
      </c>
      <c r="AR59" s="125"/>
      <c r="AS59" s="126">
        <v>0</v>
      </c>
      <c r="AT59" s="127">
        <f>ROUND(SUM(AV59:AW59),2)</f>
        <v>0</v>
      </c>
      <c r="AU59" s="128">
        <f>'001 - km 99,587 propustek '!P97</f>
        <v>0</v>
      </c>
      <c r="AV59" s="127">
        <f>'001 - km 99,587 propustek '!J35</f>
        <v>0</v>
      </c>
      <c r="AW59" s="127">
        <f>'001 - km 99,587 propustek '!J36</f>
        <v>0</v>
      </c>
      <c r="AX59" s="127">
        <f>'001 - km 99,587 propustek '!J37</f>
        <v>0</v>
      </c>
      <c r="AY59" s="127">
        <f>'001 - km 99,587 propustek '!J38</f>
        <v>0</v>
      </c>
      <c r="AZ59" s="127">
        <f>'001 - km 99,587 propustek '!F35</f>
        <v>0</v>
      </c>
      <c r="BA59" s="127">
        <f>'001 - km 99,587 propustek '!F36</f>
        <v>0</v>
      </c>
      <c r="BB59" s="127">
        <f>'001 - km 99,587 propustek '!F37</f>
        <v>0</v>
      </c>
      <c r="BC59" s="127">
        <f>'001 - km 99,587 propustek '!F38</f>
        <v>0</v>
      </c>
      <c r="BD59" s="129">
        <f>'001 - km 99,587 propustek '!F39</f>
        <v>0</v>
      </c>
      <c r="BT59" s="130" t="s">
        <v>79</v>
      </c>
      <c r="BV59" s="130" t="s">
        <v>73</v>
      </c>
      <c r="BW59" s="130" t="s">
        <v>90</v>
      </c>
      <c r="BX59" s="130" t="s">
        <v>88</v>
      </c>
      <c r="CL59" s="130" t="s">
        <v>1</v>
      </c>
    </row>
    <row r="60" s="6" customFormat="1" ht="16.5" customHeight="1">
      <c r="A60" s="119" t="s">
        <v>80</v>
      </c>
      <c r="B60" s="120"/>
      <c r="C60" s="121"/>
      <c r="D60" s="121"/>
      <c r="E60" s="122" t="s">
        <v>84</v>
      </c>
      <c r="F60" s="122"/>
      <c r="G60" s="122"/>
      <c r="H60" s="122"/>
      <c r="I60" s="122"/>
      <c r="J60" s="121"/>
      <c r="K60" s="122" t="s">
        <v>91</v>
      </c>
      <c r="L60" s="122"/>
      <c r="M60" s="122"/>
      <c r="N60" s="122"/>
      <c r="O60" s="122"/>
      <c r="P60" s="122"/>
      <c r="Q60" s="122"/>
      <c r="R60" s="122"/>
      <c r="S60" s="122"/>
      <c r="T60" s="122"/>
      <c r="U60" s="122"/>
      <c r="V60" s="122"/>
      <c r="W60" s="122"/>
      <c r="X60" s="122"/>
      <c r="Y60" s="122"/>
      <c r="Z60" s="122"/>
      <c r="AA60" s="122"/>
      <c r="AB60" s="122"/>
      <c r="AC60" s="122"/>
      <c r="AD60" s="122"/>
      <c r="AE60" s="122"/>
      <c r="AF60" s="122"/>
      <c r="AG60" s="123">
        <f>'002 - km 99,587 svršek '!J32</f>
        <v>0</v>
      </c>
      <c r="AH60" s="121"/>
      <c r="AI60" s="121"/>
      <c r="AJ60" s="121"/>
      <c r="AK60" s="121"/>
      <c r="AL60" s="121"/>
      <c r="AM60" s="121"/>
      <c r="AN60" s="123">
        <f>SUM(AG60,AT60)</f>
        <v>0</v>
      </c>
      <c r="AO60" s="121"/>
      <c r="AP60" s="121"/>
      <c r="AQ60" s="124" t="s">
        <v>82</v>
      </c>
      <c r="AR60" s="125"/>
      <c r="AS60" s="126">
        <v>0</v>
      </c>
      <c r="AT60" s="127">
        <f>ROUND(SUM(AV60:AW60),2)</f>
        <v>0</v>
      </c>
      <c r="AU60" s="128">
        <f>'002 - km 99,587 svršek '!P88</f>
        <v>0</v>
      </c>
      <c r="AV60" s="127">
        <f>'002 - km 99,587 svršek '!J35</f>
        <v>0</v>
      </c>
      <c r="AW60" s="127">
        <f>'002 - km 99,587 svršek '!J36</f>
        <v>0</v>
      </c>
      <c r="AX60" s="127">
        <f>'002 - km 99,587 svršek '!J37</f>
        <v>0</v>
      </c>
      <c r="AY60" s="127">
        <f>'002 - km 99,587 svršek '!J38</f>
        <v>0</v>
      </c>
      <c r="AZ60" s="127">
        <f>'002 - km 99,587 svršek '!F35</f>
        <v>0</v>
      </c>
      <c r="BA60" s="127">
        <f>'002 - km 99,587 svršek '!F36</f>
        <v>0</v>
      </c>
      <c r="BB60" s="127">
        <f>'002 - km 99,587 svršek '!F37</f>
        <v>0</v>
      </c>
      <c r="BC60" s="127">
        <f>'002 - km 99,587 svršek '!F38</f>
        <v>0</v>
      </c>
      <c r="BD60" s="129">
        <f>'002 - km 99,587 svršek '!F39</f>
        <v>0</v>
      </c>
      <c r="BT60" s="130" t="s">
        <v>79</v>
      </c>
      <c r="BV60" s="130" t="s">
        <v>73</v>
      </c>
      <c r="BW60" s="130" t="s">
        <v>92</v>
      </c>
      <c r="BX60" s="130" t="s">
        <v>88</v>
      </c>
      <c r="CL60" s="130" t="s">
        <v>1</v>
      </c>
    </row>
    <row r="61" s="5" customFormat="1" ht="16.5" customHeight="1">
      <c r="B61" s="106"/>
      <c r="C61" s="107"/>
      <c r="D61" s="108" t="s">
        <v>93</v>
      </c>
      <c r="E61" s="108"/>
      <c r="F61" s="108"/>
      <c r="G61" s="108"/>
      <c r="H61" s="108"/>
      <c r="I61" s="109"/>
      <c r="J61" s="108" t="s">
        <v>94</v>
      </c>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10">
        <f>ROUND(SUM(AG62:AG63),2)</f>
        <v>0</v>
      </c>
      <c r="AH61" s="109"/>
      <c r="AI61" s="109"/>
      <c r="AJ61" s="109"/>
      <c r="AK61" s="109"/>
      <c r="AL61" s="109"/>
      <c r="AM61" s="109"/>
      <c r="AN61" s="111">
        <f>SUM(AG61,AT61)</f>
        <v>0</v>
      </c>
      <c r="AO61" s="109"/>
      <c r="AP61" s="109"/>
      <c r="AQ61" s="112" t="s">
        <v>77</v>
      </c>
      <c r="AR61" s="113"/>
      <c r="AS61" s="114">
        <f>ROUND(SUM(AS62:AS63),2)</f>
        <v>0</v>
      </c>
      <c r="AT61" s="115">
        <f>ROUND(SUM(AV61:AW61),2)</f>
        <v>0</v>
      </c>
      <c r="AU61" s="116">
        <f>ROUND(SUM(AU62:AU63),5)</f>
        <v>0</v>
      </c>
      <c r="AV61" s="115">
        <f>ROUND(AZ61*L29,2)</f>
        <v>0</v>
      </c>
      <c r="AW61" s="115">
        <f>ROUND(BA61*L30,2)</f>
        <v>0</v>
      </c>
      <c r="AX61" s="115">
        <f>ROUND(BB61*L29,2)</f>
        <v>0</v>
      </c>
      <c r="AY61" s="115">
        <f>ROUND(BC61*L30,2)</f>
        <v>0</v>
      </c>
      <c r="AZ61" s="115">
        <f>ROUND(SUM(AZ62:AZ63),2)</f>
        <v>0</v>
      </c>
      <c r="BA61" s="115">
        <f>ROUND(SUM(BA62:BA63),2)</f>
        <v>0</v>
      </c>
      <c r="BB61" s="115">
        <f>ROUND(SUM(BB62:BB63),2)</f>
        <v>0</v>
      </c>
      <c r="BC61" s="115">
        <f>ROUND(SUM(BC62:BC63),2)</f>
        <v>0</v>
      </c>
      <c r="BD61" s="117">
        <f>ROUND(SUM(BD62:BD63),2)</f>
        <v>0</v>
      </c>
      <c r="BS61" s="118" t="s">
        <v>70</v>
      </c>
      <c r="BT61" s="118" t="s">
        <v>21</v>
      </c>
      <c r="BU61" s="118" t="s">
        <v>72</v>
      </c>
      <c r="BV61" s="118" t="s">
        <v>73</v>
      </c>
      <c r="BW61" s="118" t="s">
        <v>95</v>
      </c>
      <c r="BX61" s="118" t="s">
        <v>5</v>
      </c>
      <c r="CL61" s="118" t="s">
        <v>1</v>
      </c>
      <c r="CM61" s="118" t="s">
        <v>79</v>
      </c>
    </row>
    <row r="62" s="6" customFormat="1" ht="16.5" customHeight="1">
      <c r="A62" s="119" t="s">
        <v>80</v>
      </c>
      <c r="B62" s="120"/>
      <c r="C62" s="121"/>
      <c r="D62" s="121"/>
      <c r="E62" s="122" t="s">
        <v>75</v>
      </c>
      <c r="F62" s="122"/>
      <c r="G62" s="122"/>
      <c r="H62" s="122"/>
      <c r="I62" s="122"/>
      <c r="J62" s="121"/>
      <c r="K62" s="122" t="s">
        <v>96</v>
      </c>
      <c r="L62" s="122"/>
      <c r="M62" s="122"/>
      <c r="N62" s="122"/>
      <c r="O62" s="122"/>
      <c r="P62" s="122"/>
      <c r="Q62" s="122"/>
      <c r="R62" s="122"/>
      <c r="S62" s="122"/>
      <c r="T62" s="122"/>
      <c r="U62" s="122"/>
      <c r="V62" s="122"/>
      <c r="W62" s="122"/>
      <c r="X62" s="122"/>
      <c r="Y62" s="122"/>
      <c r="Z62" s="122"/>
      <c r="AA62" s="122"/>
      <c r="AB62" s="122"/>
      <c r="AC62" s="122"/>
      <c r="AD62" s="122"/>
      <c r="AE62" s="122"/>
      <c r="AF62" s="122"/>
      <c r="AG62" s="123">
        <f>'001 - km 99,712 propustek '!J32</f>
        <v>0</v>
      </c>
      <c r="AH62" s="121"/>
      <c r="AI62" s="121"/>
      <c r="AJ62" s="121"/>
      <c r="AK62" s="121"/>
      <c r="AL62" s="121"/>
      <c r="AM62" s="121"/>
      <c r="AN62" s="123">
        <f>SUM(AG62,AT62)</f>
        <v>0</v>
      </c>
      <c r="AO62" s="121"/>
      <c r="AP62" s="121"/>
      <c r="AQ62" s="124" t="s">
        <v>82</v>
      </c>
      <c r="AR62" s="125"/>
      <c r="AS62" s="126">
        <v>0</v>
      </c>
      <c r="AT62" s="127">
        <f>ROUND(SUM(AV62:AW62),2)</f>
        <v>0</v>
      </c>
      <c r="AU62" s="128">
        <f>'001 - km 99,712 propustek '!P95</f>
        <v>0</v>
      </c>
      <c r="AV62" s="127">
        <f>'001 - km 99,712 propustek '!J35</f>
        <v>0</v>
      </c>
      <c r="AW62" s="127">
        <f>'001 - km 99,712 propustek '!J36</f>
        <v>0</v>
      </c>
      <c r="AX62" s="127">
        <f>'001 - km 99,712 propustek '!J37</f>
        <v>0</v>
      </c>
      <c r="AY62" s="127">
        <f>'001 - km 99,712 propustek '!J38</f>
        <v>0</v>
      </c>
      <c r="AZ62" s="127">
        <f>'001 - km 99,712 propustek '!F35</f>
        <v>0</v>
      </c>
      <c r="BA62" s="127">
        <f>'001 - km 99,712 propustek '!F36</f>
        <v>0</v>
      </c>
      <c r="BB62" s="127">
        <f>'001 - km 99,712 propustek '!F37</f>
        <v>0</v>
      </c>
      <c r="BC62" s="127">
        <f>'001 - km 99,712 propustek '!F38</f>
        <v>0</v>
      </c>
      <c r="BD62" s="129">
        <f>'001 - km 99,712 propustek '!F39</f>
        <v>0</v>
      </c>
      <c r="BT62" s="130" t="s">
        <v>79</v>
      </c>
      <c r="BV62" s="130" t="s">
        <v>73</v>
      </c>
      <c r="BW62" s="130" t="s">
        <v>97</v>
      </c>
      <c r="BX62" s="130" t="s">
        <v>95</v>
      </c>
      <c r="CL62" s="130" t="s">
        <v>1</v>
      </c>
    </row>
    <row r="63" s="6" customFormat="1" ht="16.5" customHeight="1">
      <c r="A63" s="119" t="s">
        <v>80</v>
      </c>
      <c r="B63" s="120"/>
      <c r="C63" s="121"/>
      <c r="D63" s="121"/>
      <c r="E63" s="122" t="s">
        <v>84</v>
      </c>
      <c r="F63" s="122"/>
      <c r="G63" s="122"/>
      <c r="H63" s="122"/>
      <c r="I63" s="122"/>
      <c r="J63" s="121"/>
      <c r="K63" s="122" t="s">
        <v>98</v>
      </c>
      <c r="L63" s="122"/>
      <c r="M63" s="122"/>
      <c r="N63" s="122"/>
      <c r="O63" s="122"/>
      <c r="P63" s="122"/>
      <c r="Q63" s="122"/>
      <c r="R63" s="122"/>
      <c r="S63" s="122"/>
      <c r="T63" s="122"/>
      <c r="U63" s="122"/>
      <c r="V63" s="122"/>
      <c r="W63" s="122"/>
      <c r="X63" s="122"/>
      <c r="Y63" s="122"/>
      <c r="Z63" s="122"/>
      <c r="AA63" s="122"/>
      <c r="AB63" s="122"/>
      <c r="AC63" s="122"/>
      <c r="AD63" s="122"/>
      <c r="AE63" s="122"/>
      <c r="AF63" s="122"/>
      <c r="AG63" s="123">
        <f>'002 - km 99,712 svršek'!J32</f>
        <v>0</v>
      </c>
      <c r="AH63" s="121"/>
      <c r="AI63" s="121"/>
      <c r="AJ63" s="121"/>
      <c r="AK63" s="121"/>
      <c r="AL63" s="121"/>
      <c r="AM63" s="121"/>
      <c r="AN63" s="123">
        <f>SUM(AG63,AT63)</f>
        <v>0</v>
      </c>
      <c r="AO63" s="121"/>
      <c r="AP63" s="121"/>
      <c r="AQ63" s="124" t="s">
        <v>82</v>
      </c>
      <c r="AR63" s="125"/>
      <c r="AS63" s="126">
        <v>0</v>
      </c>
      <c r="AT63" s="127">
        <f>ROUND(SUM(AV63:AW63),2)</f>
        <v>0</v>
      </c>
      <c r="AU63" s="128">
        <f>'002 - km 99,712 svršek'!P88</f>
        <v>0</v>
      </c>
      <c r="AV63" s="127">
        <f>'002 - km 99,712 svršek'!J35</f>
        <v>0</v>
      </c>
      <c r="AW63" s="127">
        <f>'002 - km 99,712 svršek'!J36</f>
        <v>0</v>
      </c>
      <c r="AX63" s="127">
        <f>'002 - km 99,712 svršek'!J37</f>
        <v>0</v>
      </c>
      <c r="AY63" s="127">
        <f>'002 - km 99,712 svršek'!J38</f>
        <v>0</v>
      </c>
      <c r="AZ63" s="127">
        <f>'002 - km 99,712 svršek'!F35</f>
        <v>0</v>
      </c>
      <c r="BA63" s="127">
        <f>'002 - km 99,712 svršek'!F36</f>
        <v>0</v>
      </c>
      <c r="BB63" s="127">
        <f>'002 - km 99,712 svršek'!F37</f>
        <v>0</v>
      </c>
      <c r="BC63" s="127">
        <f>'002 - km 99,712 svršek'!F38</f>
        <v>0</v>
      </c>
      <c r="BD63" s="129">
        <f>'002 - km 99,712 svršek'!F39</f>
        <v>0</v>
      </c>
      <c r="BT63" s="130" t="s">
        <v>79</v>
      </c>
      <c r="BV63" s="130" t="s">
        <v>73</v>
      </c>
      <c r="BW63" s="130" t="s">
        <v>99</v>
      </c>
      <c r="BX63" s="130" t="s">
        <v>95</v>
      </c>
      <c r="CL63" s="130" t="s">
        <v>1</v>
      </c>
    </row>
    <row r="64" s="5" customFormat="1" ht="16.5" customHeight="1">
      <c r="B64" s="106"/>
      <c r="C64" s="107"/>
      <c r="D64" s="108" t="s">
        <v>100</v>
      </c>
      <c r="E64" s="108"/>
      <c r="F64" s="108"/>
      <c r="G64" s="108"/>
      <c r="H64" s="108"/>
      <c r="I64" s="109"/>
      <c r="J64" s="108" t="s">
        <v>101</v>
      </c>
      <c r="K64" s="108"/>
      <c r="L64" s="108"/>
      <c r="M64" s="108"/>
      <c r="N64" s="108"/>
      <c r="O64" s="108"/>
      <c r="P64" s="108"/>
      <c r="Q64" s="108"/>
      <c r="R64" s="108"/>
      <c r="S64" s="108"/>
      <c r="T64" s="108"/>
      <c r="U64" s="108"/>
      <c r="V64" s="108"/>
      <c r="W64" s="108"/>
      <c r="X64" s="108"/>
      <c r="Y64" s="108"/>
      <c r="Z64" s="108"/>
      <c r="AA64" s="108"/>
      <c r="AB64" s="108"/>
      <c r="AC64" s="108"/>
      <c r="AD64" s="108"/>
      <c r="AE64" s="108"/>
      <c r="AF64" s="108"/>
      <c r="AG64" s="110">
        <f>ROUND(SUM(AG65:AG66),2)</f>
        <v>0</v>
      </c>
      <c r="AH64" s="109"/>
      <c r="AI64" s="109"/>
      <c r="AJ64" s="109"/>
      <c r="AK64" s="109"/>
      <c r="AL64" s="109"/>
      <c r="AM64" s="109"/>
      <c r="AN64" s="111">
        <f>SUM(AG64,AT64)</f>
        <v>0</v>
      </c>
      <c r="AO64" s="109"/>
      <c r="AP64" s="109"/>
      <c r="AQ64" s="112" t="s">
        <v>77</v>
      </c>
      <c r="AR64" s="113"/>
      <c r="AS64" s="114">
        <f>ROUND(SUM(AS65:AS66),2)</f>
        <v>0</v>
      </c>
      <c r="AT64" s="115">
        <f>ROUND(SUM(AV64:AW64),2)</f>
        <v>0</v>
      </c>
      <c r="AU64" s="116">
        <f>ROUND(SUM(AU65:AU66),5)</f>
        <v>0</v>
      </c>
      <c r="AV64" s="115">
        <f>ROUND(AZ64*L29,2)</f>
        <v>0</v>
      </c>
      <c r="AW64" s="115">
        <f>ROUND(BA64*L30,2)</f>
        <v>0</v>
      </c>
      <c r="AX64" s="115">
        <f>ROUND(BB64*L29,2)</f>
        <v>0</v>
      </c>
      <c r="AY64" s="115">
        <f>ROUND(BC64*L30,2)</f>
        <v>0</v>
      </c>
      <c r="AZ64" s="115">
        <f>ROUND(SUM(AZ65:AZ66),2)</f>
        <v>0</v>
      </c>
      <c r="BA64" s="115">
        <f>ROUND(SUM(BA65:BA66),2)</f>
        <v>0</v>
      </c>
      <c r="BB64" s="115">
        <f>ROUND(SUM(BB65:BB66),2)</f>
        <v>0</v>
      </c>
      <c r="BC64" s="115">
        <f>ROUND(SUM(BC65:BC66),2)</f>
        <v>0</v>
      </c>
      <c r="BD64" s="117">
        <f>ROUND(SUM(BD65:BD66),2)</f>
        <v>0</v>
      </c>
      <c r="BS64" s="118" t="s">
        <v>70</v>
      </c>
      <c r="BT64" s="118" t="s">
        <v>21</v>
      </c>
      <c r="BU64" s="118" t="s">
        <v>72</v>
      </c>
      <c r="BV64" s="118" t="s">
        <v>73</v>
      </c>
      <c r="BW64" s="118" t="s">
        <v>102</v>
      </c>
      <c r="BX64" s="118" t="s">
        <v>5</v>
      </c>
      <c r="CL64" s="118" t="s">
        <v>1</v>
      </c>
      <c r="CM64" s="118" t="s">
        <v>79</v>
      </c>
    </row>
    <row r="65" s="6" customFormat="1" ht="16.5" customHeight="1">
      <c r="A65" s="119" t="s">
        <v>80</v>
      </c>
      <c r="B65" s="120"/>
      <c r="C65" s="121"/>
      <c r="D65" s="121"/>
      <c r="E65" s="122" t="s">
        <v>75</v>
      </c>
      <c r="F65" s="122"/>
      <c r="G65" s="122"/>
      <c r="H65" s="122"/>
      <c r="I65" s="122"/>
      <c r="J65" s="121"/>
      <c r="K65" s="122" t="s">
        <v>103</v>
      </c>
      <c r="L65" s="122"/>
      <c r="M65" s="122"/>
      <c r="N65" s="122"/>
      <c r="O65" s="122"/>
      <c r="P65" s="122"/>
      <c r="Q65" s="122"/>
      <c r="R65" s="122"/>
      <c r="S65" s="122"/>
      <c r="T65" s="122"/>
      <c r="U65" s="122"/>
      <c r="V65" s="122"/>
      <c r="W65" s="122"/>
      <c r="X65" s="122"/>
      <c r="Y65" s="122"/>
      <c r="Z65" s="122"/>
      <c r="AA65" s="122"/>
      <c r="AB65" s="122"/>
      <c r="AC65" s="122"/>
      <c r="AD65" s="122"/>
      <c r="AE65" s="122"/>
      <c r="AF65" s="122"/>
      <c r="AG65" s="123">
        <f>'001 - km 101,816 most '!J32</f>
        <v>0</v>
      </c>
      <c r="AH65" s="121"/>
      <c r="AI65" s="121"/>
      <c r="AJ65" s="121"/>
      <c r="AK65" s="121"/>
      <c r="AL65" s="121"/>
      <c r="AM65" s="121"/>
      <c r="AN65" s="123">
        <f>SUM(AG65,AT65)</f>
        <v>0</v>
      </c>
      <c r="AO65" s="121"/>
      <c r="AP65" s="121"/>
      <c r="AQ65" s="124" t="s">
        <v>82</v>
      </c>
      <c r="AR65" s="125"/>
      <c r="AS65" s="126">
        <v>0</v>
      </c>
      <c r="AT65" s="127">
        <f>ROUND(SUM(AV65:AW65),2)</f>
        <v>0</v>
      </c>
      <c r="AU65" s="128">
        <f>'001 - km 101,816 most '!P100</f>
        <v>0</v>
      </c>
      <c r="AV65" s="127">
        <f>'001 - km 101,816 most '!J35</f>
        <v>0</v>
      </c>
      <c r="AW65" s="127">
        <f>'001 - km 101,816 most '!J36</f>
        <v>0</v>
      </c>
      <c r="AX65" s="127">
        <f>'001 - km 101,816 most '!J37</f>
        <v>0</v>
      </c>
      <c r="AY65" s="127">
        <f>'001 - km 101,816 most '!J38</f>
        <v>0</v>
      </c>
      <c r="AZ65" s="127">
        <f>'001 - km 101,816 most '!F35</f>
        <v>0</v>
      </c>
      <c r="BA65" s="127">
        <f>'001 - km 101,816 most '!F36</f>
        <v>0</v>
      </c>
      <c r="BB65" s="127">
        <f>'001 - km 101,816 most '!F37</f>
        <v>0</v>
      </c>
      <c r="BC65" s="127">
        <f>'001 - km 101,816 most '!F38</f>
        <v>0</v>
      </c>
      <c r="BD65" s="129">
        <f>'001 - km 101,816 most '!F39</f>
        <v>0</v>
      </c>
      <c r="BT65" s="130" t="s">
        <v>79</v>
      </c>
      <c r="BV65" s="130" t="s">
        <v>73</v>
      </c>
      <c r="BW65" s="130" t="s">
        <v>104</v>
      </c>
      <c r="BX65" s="130" t="s">
        <v>102</v>
      </c>
      <c r="CL65" s="130" t="s">
        <v>1</v>
      </c>
    </row>
    <row r="66" s="6" customFormat="1" ht="16.5" customHeight="1">
      <c r="A66" s="119" t="s">
        <v>80</v>
      </c>
      <c r="B66" s="120"/>
      <c r="C66" s="121"/>
      <c r="D66" s="121"/>
      <c r="E66" s="122" t="s">
        <v>84</v>
      </c>
      <c r="F66" s="122"/>
      <c r="G66" s="122"/>
      <c r="H66" s="122"/>
      <c r="I66" s="122"/>
      <c r="J66" s="121"/>
      <c r="K66" s="122" t="s">
        <v>105</v>
      </c>
      <c r="L66" s="122"/>
      <c r="M66" s="122"/>
      <c r="N66" s="122"/>
      <c r="O66" s="122"/>
      <c r="P66" s="122"/>
      <c r="Q66" s="122"/>
      <c r="R66" s="122"/>
      <c r="S66" s="122"/>
      <c r="T66" s="122"/>
      <c r="U66" s="122"/>
      <c r="V66" s="122"/>
      <c r="W66" s="122"/>
      <c r="X66" s="122"/>
      <c r="Y66" s="122"/>
      <c r="Z66" s="122"/>
      <c r="AA66" s="122"/>
      <c r="AB66" s="122"/>
      <c r="AC66" s="122"/>
      <c r="AD66" s="122"/>
      <c r="AE66" s="122"/>
      <c r="AF66" s="122"/>
      <c r="AG66" s="123">
        <f>'002 - km 101,816 svršek '!J32</f>
        <v>0</v>
      </c>
      <c r="AH66" s="121"/>
      <c r="AI66" s="121"/>
      <c r="AJ66" s="121"/>
      <c r="AK66" s="121"/>
      <c r="AL66" s="121"/>
      <c r="AM66" s="121"/>
      <c r="AN66" s="123">
        <f>SUM(AG66,AT66)</f>
        <v>0</v>
      </c>
      <c r="AO66" s="121"/>
      <c r="AP66" s="121"/>
      <c r="AQ66" s="124" t="s">
        <v>82</v>
      </c>
      <c r="AR66" s="125"/>
      <c r="AS66" s="126">
        <v>0</v>
      </c>
      <c r="AT66" s="127">
        <f>ROUND(SUM(AV66:AW66),2)</f>
        <v>0</v>
      </c>
      <c r="AU66" s="128">
        <f>'002 - km 101,816 svršek '!P88</f>
        <v>0</v>
      </c>
      <c r="AV66" s="127">
        <f>'002 - km 101,816 svršek '!J35</f>
        <v>0</v>
      </c>
      <c r="AW66" s="127">
        <f>'002 - km 101,816 svršek '!J36</f>
        <v>0</v>
      </c>
      <c r="AX66" s="127">
        <f>'002 - km 101,816 svršek '!J37</f>
        <v>0</v>
      </c>
      <c r="AY66" s="127">
        <f>'002 - km 101,816 svršek '!J38</f>
        <v>0</v>
      </c>
      <c r="AZ66" s="127">
        <f>'002 - km 101,816 svršek '!F35</f>
        <v>0</v>
      </c>
      <c r="BA66" s="127">
        <f>'002 - km 101,816 svršek '!F36</f>
        <v>0</v>
      </c>
      <c r="BB66" s="127">
        <f>'002 - km 101,816 svršek '!F37</f>
        <v>0</v>
      </c>
      <c r="BC66" s="127">
        <f>'002 - km 101,816 svršek '!F38</f>
        <v>0</v>
      </c>
      <c r="BD66" s="129">
        <f>'002 - km 101,816 svršek '!F39</f>
        <v>0</v>
      </c>
      <c r="BT66" s="130" t="s">
        <v>79</v>
      </c>
      <c r="BV66" s="130" t="s">
        <v>73</v>
      </c>
      <c r="BW66" s="130" t="s">
        <v>106</v>
      </c>
      <c r="BX66" s="130" t="s">
        <v>102</v>
      </c>
      <c r="CL66" s="130" t="s">
        <v>1</v>
      </c>
    </row>
    <row r="67" s="5" customFormat="1" ht="16.5" customHeight="1">
      <c r="A67" s="119" t="s">
        <v>80</v>
      </c>
      <c r="B67" s="106"/>
      <c r="C67" s="107"/>
      <c r="D67" s="108" t="s">
        <v>107</v>
      </c>
      <c r="E67" s="108"/>
      <c r="F67" s="108"/>
      <c r="G67" s="108"/>
      <c r="H67" s="108"/>
      <c r="I67" s="109"/>
      <c r="J67" s="108" t="s">
        <v>108</v>
      </c>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11">
        <f>'VRN1 - Oprava propustku v...'!J30</f>
        <v>0</v>
      </c>
      <c r="AH67" s="109"/>
      <c r="AI67" s="109"/>
      <c r="AJ67" s="109"/>
      <c r="AK67" s="109"/>
      <c r="AL67" s="109"/>
      <c r="AM67" s="109"/>
      <c r="AN67" s="111">
        <f>SUM(AG67,AT67)</f>
        <v>0</v>
      </c>
      <c r="AO67" s="109"/>
      <c r="AP67" s="109"/>
      <c r="AQ67" s="112" t="s">
        <v>77</v>
      </c>
      <c r="AR67" s="113"/>
      <c r="AS67" s="114">
        <v>0</v>
      </c>
      <c r="AT67" s="115">
        <f>ROUND(SUM(AV67:AW67),2)</f>
        <v>0</v>
      </c>
      <c r="AU67" s="116">
        <f>'VRN1 - Oprava propustku v...'!P83</f>
        <v>0</v>
      </c>
      <c r="AV67" s="115">
        <f>'VRN1 - Oprava propustku v...'!J33</f>
        <v>0</v>
      </c>
      <c r="AW67" s="115">
        <f>'VRN1 - Oprava propustku v...'!J34</f>
        <v>0</v>
      </c>
      <c r="AX67" s="115">
        <f>'VRN1 - Oprava propustku v...'!J35</f>
        <v>0</v>
      </c>
      <c r="AY67" s="115">
        <f>'VRN1 - Oprava propustku v...'!J36</f>
        <v>0</v>
      </c>
      <c r="AZ67" s="115">
        <f>'VRN1 - Oprava propustku v...'!F33</f>
        <v>0</v>
      </c>
      <c r="BA67" s="115">
        <f>'VRN1 - Oprava propustku v...'!F34</f>
        <v>0</v>
      </c>
      <c r="BB67" s="115">
        <f>'VRN1 - Oprava propustku v...'!F35</f>
        <v>0</v>
      </c>
      <c r="BC67" s="115">
        <f>'VRN1 - Oprava propustku v...'!F36</f>
        <v>0</v>
      </c>
      <c r="BD67" s="117">
        <f>'VRN1 - Oprava propustku v...'!F37</f>
        <v>0</v>
      </c>
      <c r="BT67" s="118" t="s">
        <v>21</v>
      </c>
      <c r="BV67" s="118" t="s">
        <v>73</v>
      </c>
      <c r="BW67" s="118" t="s">
        <v>109</v>
      </c>
      <c r="BX67" s="118" t="s">
        <v>5</v>
      </c>
      <c r="CL67" s="118" t="s">
        <v>1</v>
      </c>
      <c r="CM67" s="118" t="s">
        <v>79</v>
      </c>
    </row>
    <row r="68" s="5" customFormat="1" ht="16.5" customHeight="1">
      <c r="A68" s="119" t="s">
        <v>80</v>
      </c>
      <c r="B68" s="106"/>
      <c r="C68" s="107"/>
      <c r="D68" s="108" t="s">
        <v>110</v>
      </c>
      <c r="E68" s="108"/>
      <c r="F68" s="108"/>
      <c r="G68" s="108"/>
      <c r="H68" s="108"/>
      <c r="I68" s="109"/>
      <c r="J68" s="108" t="s">
        <v>111</v>
      </c>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11">
        <f>'VRN2 - Oprava propustku v...'!J30</f>
        <v>0</v>
      </c>
      <c r="AH68" s="109"/>
      <c r="AI68" s="109"/>
      <c r="AJ68" s="109"/>
      <c r="AK68" s="109"/>
      <c r="AL68" s="109"/>
      <c r="AM68" s="109"/>
      <c r="AN68" s="111">
        <f>SUM(AG68,AT68)</f>
        <v>0</v>
      </c>
      <c r="AO68" s="109"/>
      <c r="AP68" s="109"/>
      <c r="AQ68" s="112" t="s">
        <v>77</v>
      </c>
      <c r="AR68" s="113"/>
      <c r="AS68" s="114">
        <v>0</v>
      </c>
      <c r="AT68" s="115">
        <f>ROUND(SUM(AV68:AW68),2)</f>
        <v>0</v>
      </c>
      <c r="AU68" s="116">
        <f>'VRN2 - Oprava propustku v...'!P83</f>
        <v>0</v>
      </c>
      <c r="AV68" s="115">
        <f>'VRN2 - Oprava propustku v...'!J33</f>
        <v>0</v>
      </c>
      <c r="AW68" s="115">
        <f>'VRN2 - Oprava propustku v...'!J34</f>
        <v>0</v>
      </c>
      <c r="AX68" s="115">
        <f>'VRN2 - Oprava propustku v...'!J35</f>
        <v>0</v>
      </c>
      <c r="AY68" s="115">
        <f>'VRN2 - Oprava propustku v...'!J36</f>
        <v>0</v>
      </c>
      <c r="AZ68" s="115">
        <f>'VRN2 - Oprava propustku v...'!F33</f>
        <v>0</v>
      </c>
      <c r="BA68" s="115">
        <f>'VRN2 - Oprava propustku v...'!F34</f>
        <v>0</v>
      </c>
      <c r="BB68" s="115">
        <f>'VRN2 - Oprava propustku v...'!F35</f>
        <v>0</v>
      </c>
      <c r="BC68" s="115">
        <f>'VRN2 - Oprava propustku v...'!F36</f>
        <v>0</v>
      </c>
      <c r="BD68" s="117">
        <f>'VRN2 - Oprava propustku v...'!F37</f>
        <v>0</v>
      </c>
      <c r="BT68" s="118" t="s">
        <v>21</v>
      </c>
      <c r="BV68" s="118" t="s">
        <v>73</v>
      </c>
      <c r="BW68" s="118" t="s">
        <v>112</v>
      </c>
      <c r="BX68" s="118" t="s">
        <v>5</v>
      </c>
      <c r="CL68" s="118" t="s">
        <v>1</v>
      </c>
      <c r="CM68" s="118" t="s">
        <v>79</v>
      </c>
    </row>
    <row r="69" s="5" customFormat="1" ht="16.5" customHeight="1">
      <c r="A69" s="119" t="s">
        <v>80</v>
      </c>
      <c r="B69" s="106"/>
      <c r="C69" s="107"/>
      <c r="D69" s="108" t="s">
        <v>113</v>
      </c>
      <c r="E69" s="108"/>
      <c r="F69" s="108"/>
      <c r="G69" s="108"/>
      <c r="H69" s="108"/>
      <c r="I69" s="109"/>
      <c r="J69" s="108" t="s">
        <v>114</v>
      </c>
      <c r="K69" s="108"/>
      <c r="L69" s="108"/>
      <c r="M69" s="108"/>
      <c r="N69" s="108"/>
      <c r="O69" s="108"/>
      <c r="P69" s="108"/>
      <c r="Q69" s="108"/>
      <c r="R69" s="108"/>
      <c r="S69" s="108"/>
      <c r="T69" s="108"/>
      <c r="U69" s="108"/>
      <c r="V69" s="108"/>
      <c r="W69" s="108"/>
      <c r="X69" s="108"/>
      <c r="Y69" s="108"/>
      <c r="Z69" s="108"/>
      <c r="AA69" s="108"/>
      <c r="AB69" s="108"/>
      <c r="AC69" s="108"/>
      <c r="AD69" s="108"/>
      <c r="AE69" s="108"/>
      <c r="AF69" s="108"/>
      <c r="AG69" s="111">
        <f>'VRN3 - Oprava propustku v...'!J30</f>
        <v>0</v>
      </c>
      <c r="AH69" s="109"/>
      <c r="AI69" s="109"/>
      <c r="AJ69" s="109"/>
      <c r="AK69" s="109"/>
      <c r="AL69" s="109"/>
      <c r="AM69" s="109"/>
      <c r="AN69" s="111">
        <f>SUM(AG69,AT69)</f>
        <v>0</v>
      </c>
      <c r="AO69" s="109"/>
      <c r="AP69" s="109"/>
      <c r="AQ69" s="112" t="s">
        <v>77</v>
      </c>
      <c r="AR69" s="113"/>
      <c r="AS69" s="114">
        <v>0</v>
      </c>
      <c r="AT69" s="115">
        <f>ROUND(SUM(AV69:AW69),2)</f>
        <v>0</v>
      </c>
      <c r="AU69" s="116">
        <f>'VRN3 - Oprava propustku v...'!P83</f>
        <v>0</v>
      </c>
      <c r="AV69" s="115">
        <f>'VRN3 - Oprava propustku v...'!J33</f>
        <v>0</v>
      </c>
      <c r="AW69" s="115">
        <f>'VRN3 - Oprava propustku v...'!J34</f>
        <v>0</v>
      </c>
      <c r="AX69" s="115">
        <f>'VRN3 - Oprava propustku v...'!J35</f>
        <v>0</v>
      </c>
      <c r="AY69" s="115">
        <f>'VRN3 - Oprava propustku v...'!J36</f>
        <v>0</v>
      </c>
      <c r="AZ69" s="115">
        <f>'VRN3 - Oprava propustku v...'!F33</f>
        <v>0</v>
      </c>
      <c r="BA69" s="115">
        <f>'VRN3 - Oprava propustku v...'!F34</f>
        <v>0</v>
      </c>
      <c r="BB69" s="115">
        <f>'VRN3 - Oprava propustku v...'!F35</f>
        <v>0</v>
      </c>
      <c r="BC69" s="115">
        <f>'VRN3 - Oprava propustku v...'!F36</f>
        <v>0</v>
      </c>
      <c r="BD69" s="117">
        <f>'VRN3 - Oprava propustku v...'!F37</f>
        <v>0</v>
      </c>
      <c r="BT69" s="118" t="s">
        <v>21</v>
      </c>
      <c r="BV69" s="118" t="s">
        <v>73</v>
      </c>
      <c r="BW69" s="118" t="s">
        <v>115</v>
      </c>
      <c r="BX69" s="118" t="s">
        <v>5</v>
      </c>
      <c r="CL69" s="118" t="s">
        <v>1</v>
      </c>
      <c r="CM69" s="118" t="s">
        <v>79</v>
      </c>
    </row>
    <row r="70" s="5" customFormat="1" ht="16.5" customHeight="1">
      <c r="A70" s="119" t="s">
        <v>80</v>
      </c>
      <c r="B70" s="106"/>
      <c r="C70" s="107"/>
      <c r="D70" s="108" t="s">
        <v>116</v>
      </c>
      <c r="E70" s="108"/>
      <c r="F70" s="108"/>
      <c r="G70" s="108"/>
      <c r="H70" s="108"/>
      <c r="I70" s="109"/>
      <c r="J70" s="108" t="s">
        <v>117</v>
      </c>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11">
        <f>'VRN4 - Oprava mostu v km ...'!J30</f>
        <v>0</v>
      </c>
      <c r="AH70" s="109"/>
      <c r="AI70" s="109"/>
      <c r="AJ70" s="109"/>
      <c r="AK70" s="109"/>
      <c r="AL70" s="109"/>
      <c r="AM70" s="109"/>
      <c r="AN70" s="111">
        <f>SUM(AG70,AT70)</f>
        <v>0</v>
      </c>
      <c r="AO70" s="109"/>
      <c r="AP70" s="109"/>
      <c r="AQ70" s="112" t="s">
        <v>77</v>
      </c>
      <c r="AR70" s="113"/>
      <c r="AS70" s="131">
        <v>0</v>
      </c>
      <c r="AT70" s="132">
        <f>ROUND(SUM(AV70:AW70),2)</f>
        <v>0</v>
      </c>
      <c r="AU70" s="133">
        <f>'VRN4 - Oprava mostu v km ...'!P82</f>
        <v>0</v>
      </c>
      <c r="AV70" s="132">
        <f>'VRN4 - Oprava mostu v km ...'!J33</f>
        <v>0</v>
      </c>
      <c r="AW70" s="132">
        <f>'VRN4 - Oprava mostu v km ...'!J34</f>
        <v>0</v>
      </c>
      <c r="AX70" s="132">
        <f>'VRN4 - Oprava mostu v km ...'!J35</f>
        <v>0</v>
      </c>
      <c r="AY70" s="132">
        <f>'VRN4 - Oprava mostu v km ...'!J36</f>
        <v>0</v>
      </c>
      <c r="AZ70" s="132">
        <f>'VRN4 - Oprava mostu v km ...'!F33</f>
        <v>0</v>
      </c>
      <c r="BA70" s="132">
        <f>'VRN4 - Oprava mostu v km ...'!F34</f>
        <v>0</v>
      </c>
      <c r="BB70" s="132">
        <f>'VRN4 - Oprava mostu v km ...'!F35</f>
        <v>0</v>
      </c>
      <c r="BC70" s="132">
        <f>'VRN4 - Oprava mostu v km ...'!F36</f>
        <v>0</v>
      </c>
      <c r="BD70" s="134">
        <f>'VRN4 - Oprava mostu v km ...'!F37</f>
        <v>0</v>
      </c>
      <c r="BT70" s="118" t="s">
        <v>21</v>
      </c>
      <c r="BV70" s="118" t="s">
        <v>73</v>
      </c>
      <c r="BW70" s="118" t="s">
        <v>118</v>
      </c>
      <c r="BX70" s="118" t="s">
        <v>5</v>
      </c>
      <c r="CL70" s="118" t="s">
        <v>1</v>
      </c>
      <c r="CM70" s="118" t="s">
        <v>79</v>
      </c>
    </row>
    <row r="71" s="1" customFormat="1" ht="30" customHeight="1">
      <c r="B71" s="37"/>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42"/>
    </row>
    <row r="72" s="1" customFormat="1" ht="6.96" customHeight="1">
      <c r="B72" s="56"/>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57"/>
      <c r="AO72" s="57"/>
      <c r="AP72" s="57"/>
      <c r="AQ72" s="57"/>
      <c r="AR72" s="42"/>
    </row>
  </sheetData>
  <sheetProtection sheet="1" formatColumns="0" formatRows="0" objects="1" scenarios="1" spinCount="100000" saltValue="0zc0lRrhlb7CVqUWfMR2CRKV2LxJ6jhsP0EDRVEQmwnr6NqMnC1z9fLH1Ehax512DQYJOJYBPhlEWp3fZjLKKQ==" hashValue="r8TbRC1sXiX1OAtzPFIBIm6AIJFB7E3044/h8I+FFuK5yjYKfHfv6Od1LuwYLlA7al+kKLSDuolG802eDBEpNw==" algorithmName="SHA-512" password="CC35"/>
  <mergeCells count="102">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AN65:AP65"/>
    <mergeCell ref="AN66:AP66"/>
    <mergeCell ref="AN67:AP67"/>
    <mergeCell ref="AN68:AP68"/>
    <mergeCell ref="AN69:AP69"/>
    <mergeCell ref="AN70:AP70"/>
    <mergeCell ref="E62:I62"/>
    <mergeCell ref="D55:H55"/>
    <mergeCell ref="E56:I56"/>
    <mergeCell ref="E57:I57"/>
    <mergeCell ref="D58:H58"/>
    <mergeCell ref="E59:I59"/>
    <mergeCell ref="E60:I60"/>
    <mergeCell ref="D61:H61"/>
    <mergeCell ref="E63:I63"/>
    <mergeCell ref="D64:H64"/>
    <mergeCell ref="E65:I65"/>
    <mergeCell ref="E66:I66"/>
    <mergeCell ref="D67:H67"/>
    <mergeCell ref="D68:H68"/>
    <mergeCell ref="D69:H69"/>
    <mergeCell ref="D70:H70"/>
    <mergeCell ref="AG64:AM64"/>
    <mergeCell ref="AG63:AM63"/>
    <mergeCell ref="AG65:AM65"/>
    <mergeCell ref="AG66:AM66"/>
    <mergeCell ref="AG67:AM67"/>
    <mergeCell ref="AG68:AM68"/>
    <mergeCell ref="AG69:AM69"/>
    <mergeCell ref="AG70:AM70"/>
    <mergeCell ref="J69:AF69"/>
    <mergeCell ref="J68:AF68"/>
    <mergeCell ref="J70:AF70"/>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 ref="C52:G52"/>
    <mergeCell ref="I52:AF52"/>
    <mergeCell ref="J55:AF55"/>
    <mergeCell ref="K56:AF56"/>
    <mergeCell ref="K57:AF57"/>
    <mergeCell ref="J58:AF58"/>
    <mergeCell ref="K59:AF59"/>
    <mergeCell ref="K60:AF60"/>
    <mergeCell ref="J61:AF61"/>
    <mergeCell ref="K62:AF62"/>
    <mergeCell ref="K63:AF63"/>
    <mergeCell ref="J64:AF64"/>
    <mergeCell ref="K65:AF65"/>
    <mergeCell ref="K66:AF66"/>
    <mergeCell ref="J67:AF67"/>
  </mergeCells>
  <hyperlinks>
    <hyperlink ref="A56" location="'001 - km 99,150 propustek '!C2" display="/"/>
    <hyperlink ref="A57" location="'002 - km 99,150 svršek '!C2" display="/"/>
    <hyperlink ref="A59" location="'001 - km 99,587 propustek '!C2" display="/"/>
    <hyperlink ref="A60" location="'002 - km 99,587 svršek '!C2" display="/"/>
    <hyperlink ref="A62" location="'001 - km 99,712 propustek '!C2" display="/"/>
    <hyperlink ref="A63" location="'002 - km 99,712 svršek'!C2" display="/"/>
    <hyperlink ref="A65" location="'001 - km 101,816 most '!C2" display="/"/>
    <hyperlink ref="A66" location="'002 - km 101,816 svršek '!C2" display="/"/>
    <hyperlink ref="A67" location="'VRN1 - Oprava propustku v...'!C2" display="/"/>
    <hyperlink ref="A68" location="'VRN2 - Oprava propustku v...'!C2" display="/"/>
    <hyperlink ref="A69" location="'VRN3 - Oprava propustku v...'!C2" display="/"/>
    <hyperlink ref="A70" location="'VRN4 - Oprava mostu v km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109</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s="1" customFormat="1" ht="12" customHeight="1">
      <c r="B8" s="42"/>
      <c r="D8" s="140" t="s">
        <v>120</v>
      </c>
      <c r="I8" s="142"/>
      <c r="L8" s="42"/>
    </row>
    <row r="9" s="1" customFormat="1" ht="36.96" customHeight="1">
      <c r="B9" s="42"/>
      <c r="E9" s="143" t="s">
        <v>2201</v>
      </c>
      <c r="F9" s="1"/>
      <c r="G9" s="1"/>
      <c r="H9" s="1"/>
      <c r="I9" s="142"/>
      <c r="L9" s="42"/>
    </row>
    <row r="10" s="1" customFormat="1">
      <c r="B10" s="42"/>
      <c r="I10" s="142"/>
      <c r="L10" s="42"/>
    </row>
    <row r="11" s="1" customFormat="1" ht="12" customHeight="1">
      <c r="B11" s="42"/>
      <c r="D11" s="140" t="s">
        <v>19</v>
      </c>
      <c r="F11" s="16" t="s">
        <v>1</v>
      </c>
      <c r="I11" s="144" t="s">
        <v>20</v>
      </c>
      <c r="J11" s="16" t="s">
        <v>1</v>
      </c>
      <c r="L11" s="42"/>
    </row>
    <row r="12" s="1" customFormat="1" ht="12" customHeight="1">
      <c r="B12" s="42"/>
      <c r="D12" s="140" t="s">
        <v>22</v>
      </c>
      <c r="F12" s="16" t="s">
        <v>23</v>
      </c>
      <c r="I12" s="144" t="s">
        <v>24</v>
      </c>
      <c r="J12" s="145" t="str">
        <f>'Rekapitulace zakázky'!AN8</f>
        <v>16. 3. 2019</v>
      </c>
      <c r="L12" s="42"/>
    </row>
    <row r="13" s="1" customFormat="1" ht="10.8" customHeight="1">
      <c r="B13" s="42"/>
      <c r="I13" s="142"/>
      <c r="L13" s="42"/>
    </row>
    <row r="14" s="1" customFormat="1" ht="12" customHeight="1">
      <c r="B14" s="42"/>
      <c r="D14" s="140" t="s">
        <v>28</v>
      </c>
      <c r="I14" s="144" t="s">
        <v>29</v>
      </c>
      <c r="J14" s="16" t="str">
        <f>IF('Rekapitulace zakázky'!AN10="","",'Rekapitulace zakázky'!AN10)</f>
        <v/>
      </c>
      <c r="L14" s="42"/>
    </row>
    <row r="15" s="1" customFormat="1" ht="18" customHeight="1">
      <c r="B15" s="42"/>
      <c r="E15" s="16" t="str">
        <f>IF('Rekapitulace zakázky'!E11="","",'Rekapitulace zakázky'!E11)</f>
        <v xml:space="preserve"> </v>
      </c>
      <c r="I15" s="144" t="s">
        <v>30</v>
      </c>
      <c r="J15" s="16" t="str">
        <f>IF('Rekapitulace zakázky'!AN11="","",'Rekapitulace zakázky'!AN11)</f>
        <v/>
      </c>
      <c r="L15" s="42"/>
    </row>
    <row r="16" s="1" customFormat="1" ht="6.96" customHeight="1">
      <c r="B16" s="42"/>
      <c r="I16" s="142"/>
      <c r="L16" s="42"/>
    </row>
    <row r="17" s="1" customFormat="1" ht="12" customHeight="1">
      <c r="B17" s="42"/>
      <c r="D17" s="140" t="s">
        <v>31</v>
      </c>
      <c r="I17" s="144" t="s">
        <v>29</v>
      </c>
      <c r="J17" s="32" t="str">
        <f>'Rekapitulace zakázky'!AN13</f>
        <v>Vyplň údaj</v>
      </c>
      <c r="L17" s="42"/>
    </row>
    <row r="18" s="1" customFormat="1" ht="18" customHeight="1">
      <c r="B18" s="42"/>
      <c r="E18" s="32" t="str">
        <f>'Rekapitulace zakázky'!E14</f>
        <v>Vyplň údaj</v>
      </c>
      <c r="F18" s="16"/>
      <c r="G18" s="16"/>
      <c r="H18" s="16"/>
      <c r="I18" s="144" t="s">
        <v>30</v>
      </c>
      <c r="J18" s="32" t="str">
        <f>'Rekapitulace zakázky'!AN14</f>
        <v>Vyplň údaj</v>
      </c>
      <c r="L18" s="42"/>
    </row>
    <row r="19" s="1" customFormat="1" ht="6.96" customHeight="1">
      <c r="B19" s="42"/>
      <c r="I19" s="142"/>
      <c r="L19" s="42"/>
    </row>
    <row r="20" s="1" customFormat="1" ht="12" customHeight="1">
      <c r="B20" s="42"/>
      <c r="D20" s="140" t="s">
        <v>33</v>
      </c>
      <c r="I20" s="144" t="s">
        <v>29</v>
      </c>
      <c r="J20" s="16" t="str">
        <f>IF('Rekapitulace zakázky'!AN16="","",'Rekapitulace zakázky'!AN16)</f>
        <v/>
      </c>
      <c r="L20" s="42"/>
    </row>
    <row r="21" s="1" customFormat="1" ht="18" customHeight="1">
      <c r="B21" s="42"/>
      <c r="E21" s="16" t="str">
        <f>IF('Rekapitulace zakázky'!E17="","",'Rekapitulace zakázky'!E17)</f>
        <v xml:space="preserve"> </v>
      </c>
      <c r="I21" s="144" t="s">
        <v>30</v>
      </c>
      <c r="J21" s="16" t="str">
        <f>IF('Rekapitulace zakázky'!AN17="","",'Rekapitulace zakázky'!AN17)</f>
        <v/>
      </c>
      <c r="L21" s="42"/>
    </row>
    <row r="22" s="1" customFormat="1" ht="6.96" customHeight="1">
      <c r="B22" s="42"/>
      <c r="I22" s="142"/>
      <c r="L22" s="42"/>
    </row>
    <row r="23" s="1" customFormat="1" ht="12" customHeight="1">
      <c r="B23" s="42"/>
      <c r="D23" s="140" t="s">
        <v>35</v>
      </c>
      <c r="I23" s="144" t="s">
        <v>29</v>
      </c>
      <c r="J23" s="16" t="str">
        <f>IF('Rekapitulace zakázky'!AN19="","",'Rekapitulace zakázky'!AN19)</f>
        <v/>
      </c>
      <c r="L23" s="42"/>
    </row>
    <row r="24" s="1" customFormat="1" ht="18" customHeight="1">
      <c r="B24" s="42"/>
      <c r="E24" s="16" t="str">
        <f>IF('Rekapitulace zakázky'!E20="","",'Rekapitulace zakázky'!E20)</f>
        <v xml:space="preserve"> </v>
      </c>
      <c r="I24" s="144" t="s">
        <v>30</v>
      </c>
      <c r="J24" s="16" t="str">
        <f>IF('Rekapitulace zakázky'!AN20="","",'Rekapitulace zakázky'!AN20)</f>
        <v/>
      </c>
      <c r="L24" s="42"/>
    </row>
    <row r="25" s="1" customFormat="1" ht="6.96" customHeight="1">
      <c r="B25" s="42"/>
      <c r="I25" s="142"/>
      <c r="L25" s="42"/>
    </row>
    <row r="26" s="1" customFormat="1" ht="12" customHeight="1">
      <c r="B26" s="42"/>
      <c r="D26" s="140" t="s">
        <v>36</v>
      </c>
      <c r="I26" s="142"/>
      <c r="L26" s="42"/>
    </row>
    <row r="27" s="7" customFormat="1" ht="16.5" customHeight="1">
      <c r="B27" s="146"/>
      <c r="E27" s="147" t="s">
        <v>1</v>
      </c>
      <c r="F27" s="147"/>
      <c r="G27" s="147"/>
      <c r="H27" s="147"/>
      <c r="I27" s="148"/>
      <c r="L27" s="146"/>
    </row>
    <row r="28" s="1" customFormat="1" ht="6.96" customHeight="1">
      <c r="B28" s="42"/>
      <c r="I28" s="142"/>
      <c r="L28" s="42"/>
    </row>
    <row r="29" s="1" customFormat="1" ht="6.96" customHeight="1">
      <c r="B29" s="42"/>
      <c r="D29" s="70"/>
      <c r="E29" s="70"/>
      <c r="F29" s="70"/>
      <c r="G29" s="70"/>
      <c r="H29" s="70"/>
      <c r="I29" s="149"/>
      <c r="J29" s="70"/>
      <c r="K29" s="70"/>
      <c r="L29" s="42"/>
    </row>
    <row r="30" s="1" customFormat="1" ht="25.44" customHeight="1">
      <c r="B30" s="42"/>
      <c r="D30" s="150" t="s">
        <v>37</v>
      </c>
      <c r="I30" s="142"/>
      <c r="J30" s="151">
        <f>ROUND(J83, 2)</f>
        <v>0</v>
      </c>
      <c r="L30" s="42"/>
    </row>
    <row r="31" s="1" customFormat="1" ht="6.96" customHeight="1">
      <c r="B31" s="42"/>
      <c r="D31" s="70"/>
      <c r="E31" s="70"/>
      <c r="F31" s="70"/>
      <c r="G31" s="70"/>
      <c r="H31" s="70"/>
      <c r="I31" s="149"/>
      <c r="J31" s="70"/>
      <c r="K31" s="70"/>
      <c r="L31" s="42"/>
    </row>
    <row r="32" s="1" customFormat="1" ht="14.4" customHeight="1">
      <c r="B32" s="42"/>
      <c r="F32" s="152" t="s">
        <v>39</v>
      </c>
      <c r="I32" s="153" t="s">
        <v>38</v>
      </c>
      <c r="J32" s="152" t="s">
        <v>40</v>
      </c>
      <c r="L32" s="42"/>
    </row>
    <row r="33" s="1" customFormat="1" ht="14.4" customHeight="1">
      <c r="B33" s="42"/>
      <c r="D33" s="140" t="s">
        <v>41</v>
      </c>
      <c r="E33" s="140" t="s">
        <v>42</v>
      </c>
      <c r="F33" s="154">
        <f>ROUND((SUM(BE83:BE99)),  2)</f>
        <v>0</v>
      </c>
      <c r="I33" s="155">
        <v>0.20999999999999999</v>
      </c>
      <c r="J33" s="154">
        <f>ROUND(((SUM(BE83:BE99))*I33),  2)</f>
        <v>0</v>
      </c>
      <c r="L33" s="42"/>
    </row>
    <row r="34" s="1" customFormat="1" ht="14.4" customHeight="1">
      <c r="B34" s="42"/>
      <c r="E34" s="140" t="s">
        <v>43</v>
      </c>
      <c r="F34" s="154">
        <f>ROUND((SUM(BF83:BF99)),  2)</f>
        <v>0</v>
      </c>
      <c r="I34" s="155">
        <v>0.14999999999999999</v>
      </c>
      <c r="J34" s="154">
        <f>ROUND(((SUM(BF83:BF99))*I34),  2)</f>
        <v>0</v>
      </c>
      <c r="L34" s="42"/>
    </row>
    <row r="35" hidden="1" s="1" customFormat="1" ht="14.4" customHeight="1">
      <c r="B35" s="42"/>
      <c r="E35" s="140" t="s">
        <v>44</v>
      </c>
      <c r="F35" s="154">
        <f>ROUND((SUM(BG83:BG99)),  2)</f>
        <v>0</v>
      </c>
      <c r="I35" s="155">
        <v>0.20999999999999999</v>
      </c>
      <c r="J35" s="154">
        <f>0</f>
        <v>0</v>
      </c>
      <c r="L35" s="42"/>
    </row>
    <row r="36" hidden="1" s="1" customFormat="1" ht="14.4" customHeight="1">
      <c r="B36" s="42"/>
      <c r="E36" s="140" t="s">
        <v>45</v>
      </c>
      <c r="F36" s="154">
        <f>ROUND((SUM(BH83:BH99)),  2)</f>
        <v>0</v>
      </c>
      <c r="I36" s="155">
        <v>0.14999999999999999</v>
      </c>
      <c r="J36" s="154">
        <f>0</f>
        <v>0</v>
      </c>
      <c r="L36" s="42"/>
    </row>
    <row r="37" hidden="1" s="1" customFormat="1" ht="14.4" customHeight="1">
      <c r="B37" s="42"/>
      <c r="E37" s="140" t="s">
        <v>46</v>
      </c>
      <c r="F37" s="154">
        <f>ROUND((SUM(BI83:BI99)),  2)</f>
        <v>0</v>
      </c>
      <c r="I37" s="155">
        <v>0</v>
      </c>
      <c r="J37" s="154">
        <f>0</f>
        <v>0</v>
      </c>
      <c r="L37" s="42"/>
    </row>
    <row r="38" s="1" customFormat="1" ht="6.96" customHeight="1">
      <c r="B38" s="42"/>
      <c r="I38" s="142"/>
      <c r="L38" s="42"/>
    </row>
    <row r="39" s="1" customFormat="1" ht="25.44" customHeight="1">
      <c r="B39" s="42"/>
      <c r="C39" s="156"/>
      <c r="D39" s="157" t="s">
        <v>47</v>
      </c>
      <c r="E39" s="158"/>
      <c r="F39" s="158"/>
      <c r="G39" s="159" t="s">
        <v>48</v>
      </c>
      <c r="H39" s="160" t="s">
        <v>49</v>
      </c>
      <c r="I39" s="161"/>
      <c r="J39" s="162">
        <f>SUM(J30:J37)</f>
        <v>0</v>
      </c>
      <c r="K39" s="163"/>
      <c r="L39" s="42"/>
    </row>
    <row r="40" s="1" customFormat="1" ht="14.4" customHeight="1">
      <c r="B40" s="164"/>
      <c r="C40" s="165"/>
      <c r="D40" s="165"/>
      <c r="E40" s="165"/>
      <c r="F40" s="165"/>
      <c r="G40" s="165"/>
      <c r="H40" s="165"/>
      <c r="I40" s="166"/>
      <c r="J40" s="165"/>
      <c r="K40" s="165"/>
      <c r="L40" s="42"/>
    </row>
    <row r="44" s="1" customFormat="1" ht="6.96" customHeight="1">
      <c r="B44" s="167"/>
      <c r="C44" s="168"/>
      <c r="D44" s="168"/>
      <c r="E44" s="168"/>
      <c r="F44" s="168"/>
      <c r="G44" s="168"/>
      <c r="H44" s="168"/>
      <c r="I44" s="169"/>
      <c r="J44" s="168"/>
      <c r="K44" s="168"/>
      <c r="L44" s="42"/>
    </row>
    <row r="45" s="1" customFormat="1" ht="24.96" customHeight="1">
      <c r="B45" s="37"/>
      <c r="C45" s="22" t="s">
        <v>124</v>
      </c>
      <c r="D45" s="38"/>
      <c r="E45" s="38"/>
      <c r="F45" s="38"/>
      <c r="G45" s="38"/>
      <c r="H45" s="38"/>
      <c r="I45" s="142"/>
      <c r="J45" s="38"/>
      <c r="K45" s="38"/>
      <c r="L45" s="42"/>
    </row>
    <row r="46" s="1" customFormat="1" ht="6.96" customHeight="1">
      <c r="B46" s="37"/>
      <c r="C46" s="38"/>
      <c r="D46" s="38"/>
      <c r="E46" s="38"/>
      <c r="F46" s="38"/>
      <c r="G46" s="38"/>
      <c r="H46" s="38"/>
      <c r="I46" s="142"/>
      <c r="J46" s="38"/>
      <c r="K46" s="38"/>
      <c r="L46" s="42"/>
    </row>
    <row r="47" s="1" customFormat="1" ht="12" customHeight="1">
      <c r="B47" s="37"/>
      <c r="C47" s="31" t="s">
        <v>16</v>
      </c>
      <c r="D47" s="38"/>
      <c r="E47" s="38"/>
      <c r="F47" s="38"/>
      <c r="G47" s="38"/>
      <c r="H47" s="38"/>
      <c r="I47" s="142"/>
      <c r="J47" s="38"/>
      <c r="K47" s="38"/>
      <c r="L47" s="42"/>
    </row>
    <row r="48" s="1" customFormat="1" ht="16.5" customHeight="1">
      <c r="B48" s="37"/>
      <c r="C48" s="38"/>
      <c r="D48" s="38"/>
      <c r="E48" s="170" t="str">
        <f>E7</f>
        <v>Oprava mostních objektů v úseku Měcholupy - Žatec</v>
      </c>
      <c r="F48" s="31"/>
      <c r="G48" s="31"/>
      <c r="H48" s="31"/>
      <c r="I48" s="142"/>
      <c r="J48" s="38"/>
      <c r="K48" s="38"/>
      <c r="L48" s="42"/>
    </row>
    <row r="49" s="1" customFormat="1" ht="12" customHeight="1">
      <c r="B49" s="37"/>
      <c r="C49" s="31" t="s">
        <v>120</v>
      </c>
      <c r="D49" s="38"/>
      <c r="E49" s="38"/>
      <c r="F49" s="38"/>
      <c r="G49" s="38"/>
      <c r="H49" s="38"/>
      <c r="I49" s="142"/>
      <c r="J49" s="38"/>
      <c r="K49" s="38"/>
      <c r="L49" s="42"/>
    </row>
    <row r="50" s="1" customFormat="1" ht="16.5" customHeight="1">
      <c r="B50" s="37"/>
      <c r="C50" s="38"/>
      <c r="D50" s="38"/>
      <c r="E50" s="63" t="str">
        <f>E9</f>
        <v>VRN1 - Oprava propustku v km 99,150</v>
      </c>
      <c r="F50" s="38"/>
      <c r="G50" s="38"/>
      <c r="H50" s="38"/>
      <c r="I50" s="142"/>
      <c r="J50" s="38"/>
      <c r="K50" s="38"/>
      <c r="L50" s="42"/>
    </row>
    <row r="51" s="1" customFormat="1" ht="6.96" customHeight="1">
      <c r="B51" s="37"/>
      <c r="C51" s="38"/>
      <c r="D51" s="38"/>
      <c r="E51" s="38"/>
      <c r="F51" s="38"/>
      <c r="G51" s="38"/>
      <c r="H51" s="38"/>
      <c r="I51" s="142"/>
      <c r="J51" s="38"/>
      <c r="K51" s="38"/>
      <c r="L51" s="42"/>
    </row>
    <row r="52" s="1" customFormat="1" ht="12" customHeight="1">
      <c r="B52" s="37"/>
      <c r="C52" s="31" t="s">
        <v>22</v>
      </c>
      <c r="D52" s="38"/>
      <c r="E52" s="38"/>
      <c r="F52" s="26" t="str">
        <f>F12</f>
        <v xml:space="preserve"> </v>
      </c>
      <c r="G52" s="38"/>
      <c r="H52" s="38"/>
      <c r="I52" s="144" t="s">
        <v>24</v>
      </c>
      <c r="J52" s="66" t="str">
        <f>IF(J12="","",J12)</f>
        <v>16. 3. 2019</v>
      </c>
      <c r="K52" s="38"/>
      <c r="L52" s="42"/>
    </row>
    <row r="53" s="1" customFormat="1" ht="6.96" customHeight="1">
      <c r="B53" s="37"/>
      <c r="C53" s="38"/>
      <c r="D53" s="38"/>
      <c r="E53" s="38"/>
      <c r="F53" s="38"/>
      <c r="G53" s="38"/>
      <c r="H53" s="38"/>
      <c r="I53" s="142"/>
      <c r="J53" s="38"/>
      <c r="K53" s="38"/>
      <c r="L53" s="42"/>
    </row>
    <row r="54" s="1" customFormat="1" ht="13.65" customHeight="1">
      <c r="B54" s="37"/>
      <c r="C54" s="31" t="s">
        <v>28</v>
      </c>
      <c r="D54" s="38"/>
      <c r="E54" s="38"/>
      <c r="F54" s="26" t="str">
        <f>E15</f>
        <v xml:space="preserve"> </v>
      </c>
      <c r="G54" s="38"/>
      <c r="H54" s="38"/>
      <c r="I54" s="144" t="s">
        <v>33</v>
      </c>
      <c r="J54" s="35" t="str">
        <f>E21</f>
        <v xml:space="preserve"> </v>
      </c>
      <c r="K54" s="38"/>
      <c r="L54" s="42"/>
    </row>
    <row r="55" s="1" customFormat="1" ht="13.65" customHeight="1">
      <c r="B55" s="37"/>
      <c r="C55" s="31" t="s">
        <v>31</v>
      </c>
      <c r="D55" s="38"/>
      <c r="E55" s="38"/>
      <c r="F55" s="26" t="str">
        <f>IF(E18="","",E18)</f>
        <v>Vyplň údaj</v>
      </c>
      <c r="G55" s="38"/>
      <c r="H55" s="38"/>
      <c r="I55" s="144" t="s">
        <v>35</v>
      </c>
      <c r="J55" s="35" t="str">
        <f>E24</f>
        <v xml:space="preserve"> </v>
      </c>
      <c r="K55" s="38"/>
      <c r="L55" s="42"/>
    </row>
    <row r="56" s="1" customFormat="1" ht="10.32" customHeight="1">
      <c r="B56" s="37"/>
      <c r="C56" s="38"/>
      <c r="D56" s="38"/>
      <c r="E56" s="38"/>
      <c r="F56" s="38"/>
      <c r="G56" s="38"/>
      <c r="H56" s="38"/>
      <c r="I56" s="142"/>
      <c r="J56" s="38"/>
      <c r="K56" s="38"/>
      <c r="L56" s="42"/>
    </row>
    <row r="57" s="1" customFormat="1" ht="29.28" customHeight="1">
      <c r="B57" s="37"/>
      <c r="C57" s="171" t="s">
        <v>125</v>
      </c>
      <c r="D57" s="172"/>
      <c r="E57" s="172"/>
      <c r="F57" s="172"/>
      <c r="G57" s="172"/>
      <c r="H57" s="172"/>
      <c r="I57" s="173"/>
      <c r="J57" s="174" t="s">
        <v>126</v>
      </c>
      <c r="K57" s="172"/>
      <c r="L57" s="42"/>
    </row>
    <row r="58" s="1" customFormat="1" ht="10.32" customHeight="1">
      <c r="B58" s="37"/>
      <c r="C58" s="38"/>
      <c r="D58" s="38"/>
      <c r="E58" s="38"/>
      <c r="F58" s="38"/>
      <c r="G58" s="38"/>
      <c r="H58" s="38"/>
      <c r="I58" s="142"/>
      <c r="J58" s="38"/>
      <c r="K58" s="38"/>
      <c r="L58" s="42"/>
    </row>
    <row r="59" s="1" customFormat="1" ht="22.8" customHeight="1">
      <c r="B59" s="37"/>
      <c r="C59" s="175" t="s">
        <v>127</v>
      </c>
      <c r="D59" s="38"/>
      <c r="E59" s="38"/>
      <c r="F59" s="38"/>
      <c r="G59" s="38"/>
      <c r="H59" s="38"/>
      <c r="I59" s="142"/>
      <c r="J59" s="97">
        <f>J83</f>
        <v>0</v>
      </c>
      <c r="K59" s="38"/>
      <c r="L59" s="42"/>
      <c r="AU59" s="16" t="s">
        <v>128</v>
      </c>
    </row>
    <row r="60" s="8" customFormat="1" ht="24.96" customHeight="1">
      <c r="B60" s="176"/>
      <c r="C60" s="177"/>
      <c r="D60" s="178" t="s">
        <v>2202</v>
      </c>
      <c r="E60" s="179"/>
      <c r="F60" s="179"/>
      <c r="G60" s="179"/>
      <c r="H60" s="179"/>
      <c r="I60" s="180"/>
      <c r="J60" s="181">
        <f>J84</f>
        <v>0</v>
      </c>
      <c r="K60" s="177"/>
      <c r="L60" s="182"/>
    </row>
    <row r="61" s="9" customFormat="1" ht="19.92" customHeight="1">
      <c r="B61" s="183"/>
      <c r="C61" s="121"/>
      <c r="D61" s="184" t="s">
        <v>2203</v>
      </c>
      <c r="E61" s="185"/>
      <c r="F61" s="185"/>
      <c r="G61" s="185"/>
      <c r="H61" s="185"/>
      <c r="I61" s="186"/>
      <c r="J61" s="187">
        <f>J85</f>
        <v>0</v>
      </c>
      <c r="K61" s="121"/>
      <c r="L61" s="188"/>
    </row>
    <row r="62" s="9" customFormat="1" ht="19.92" customHeight="1">
      <c r="B62" s="183"/>
      <c r="C62" s="121"/>
      <c r="D62" s="184" t="s">
        <v>2204</v>
      </c>
      <c r="E62" s="185"/>
      <c r="F62" s="185"/>
      <c r="G62" s="185"/>
      <c r="H62" s="185"/>
      <c r="I62" s="186"/>
      <c r="J62" s="187">
        <f>J92</f>
        <v>0</v>
      </c>
      <c r="K62" s="121"/>
      <c r="L62" s="188"/>
    </row>
    <row r="63" s="9" customFormat="1" ht="19.92" customHeight="1">
      <c r="B63" s="183"/>
      <c r="C63" s="121"/>
      <c r="D63" s="184" t="s">
        <v>2205</v>
      </c>
      <c r="E63" s="185"/>
      <c r="F63" s="185"/>
      <c r="G63" s="185"/>
      <c r="H63" s="185"/>
      <c r="I63" s="186"/>
      <c r="J63" s="187">
        <f>J96</f>
        <v>0</v>
      </c>
      <c r="K63" s="121"/>
      <c r="L63" s="188"/>
    </row>
    <row r="64" s="1" customFormat="1" ht="21.84" customHeight="1">
      <c r="B64" s="37"/>
      <c r="C64" s="38"/>
      <c r="D64" s="38"/>
      <c r="E64" s="38"/>
      <c r="F64" s="38"/>
      <c r="G64" s="38"/>
      <c r="H64" s="38"/>
      <c r="I64" s="142"/>
      <c r="J64" s="38"/>
      <c r="K64" s="38"/>
      <c r="L64" s="42"/>
    </row>
    <row r="65" s="1" customFormat="1" ht="6.96" customHeight="1">
      <c r="B65" s="56"/>
      <c r="C65" s="57"/>
      <c r="D65" s="57"/>
      <c r="E65" s="57"/>
      <c r="F65" s="57"/>
      <c r="G65" s="57"/>
      <c r="H65" s="57"/>
      <c r="I65" s="166"/>
      <c r="J65" s="57"/>
      <c r="K65" s="57"/>
      <c r="L65" s="42"/>
    </row>
    <row r="69" s="1" customFormat="1" ht="6.96" customHeight="1">
      <c r="B69" s="58"/>
      <c r="C69" s="59"/>
      <c r="D69" s="59"/>
      <c r="E69" s="59"/>
      <c r="F69" s="59"/>
      <c r="G69" s="59"/>
      <c r="H69" s="59"/>
      <c r="I69" s="169"/>
      <c r="J69" s="59"/>
      <c r="K69" s="59"/>
      <c r="L69" s="42"/>
    </row>
    <row r="70" s="1" customFormat="1" ht="24.96" customHeight="1">
      <c r="B70" s="37"/>
      <c r="C70" s="22" t="s">
        <v>141</v>
      </c>
      <c r="D70" s="38"/>
      <c r="E70" s="38"/>
      <c r="F70" s="38"/>
      <c r="G70" s="38"/>
      <c r="H70" s="38"/>
      <c r="I70" s="142"/>
      <c r="J70" s="38"/>
      <c r="K70" s="38"/>
      <c r="L70" s="42"/>
    </row>
    <row r="71" s="1" customFormat="1" ht="6.96" customHeight="1">
      <c r="B71" s="37"/>
      <c r="C71" s="38"/>
      <c r="D71" s="38"/>
      <c r="E71" s="38"/>
      <c r="F71" s="38"/>
      <c r="G71" s="38"/>
      <c r="H71" s="38"/>
      <c r="I71" s="142"/>
      <c r="J71" s="38"/>
      <c r="K71" s="38"/>
      <c r="L71" s="42"/>
    </row>
    <row r="72" s="1" customFormat="1" ht="12" customHeight="1">
      <c r="B72" s="37"/>
      <c r="C72" s="31" t="s">
        <v>16</v>
      </c>
      <c r="D72" s="38"/>
      <c r="E72" s="38"/>
      <c r="F72" s="38"/>
      <c r="G72" s="38"/>
      <c r="H72" s="38"/>
      <c r="I72" s="142"/>
      <c r="J72" s="38"/>
      <c r="K72" s="38"/>
      <c r="L72" s="42"/>
    </row>
    <row r="73" s="1" customFormat="1" ht="16.5" customHeight="1">
      <c r="B73" s="37"/>
      <c r="C73" s="38"/>
      <c r="D73" s="38"/>
      <c r="E73" s="170" t="str">
        <f>E7</f>
        <v>Oprava mostních objektů v úseku Měcholupy - Žatec</v>
      </c>
      <c r="F73" s="31"/>
      <c r="G73" s="31"/>
      <c r="H73" s="31"/>
      <c r="I73" s="142"/>
      <c r="J73" s="38"/>
      <c r="K73" s="38"/>
      <c r="L73" s="42"/>
    </row>
    <row r="74" s="1" customFormat="1" ht="12" customHeight="1">
      <c r="B74" s="37"/>
      <c r="C74" s="31" t="s">
        <v>120</v>
      </c>
      <c r="D74" s="38"/>
      <c r="E74" s="38"/>
      <c r="F74" s="38"/>
      <c r="G74" s="38"/>
      <c r="H74" s="38"/>
      <c r="I74" s="142"/>
      <c r="J74" s="38"/>
      <c r="K74" s="38"/>
      <c r="L74" s="42"/>
    </row>
    <row r="75" s="1" customFormat="1" ht="16.5" customHeight="1">
      <c r="B75" s="37"/>
      <c r="C75" s="38"/>
      <c r="D75" s="38"/>
      <c r="E75" s="63" t="str">
        <f>E9</f>
        <v>VRN1 - Oprava propustku v km 99,150</v>
      </c>
      <c r="F75" s="38"/>
      <c r="G75" s="38"/>
      <c r="H75" s="38"/>
      <c r="I75" s="142"/>
      <c r="J75" s="38"/>
      <c r="K75" s="38"/>
      <c r="L75" s="42"/>
    </row>
    <row r="76" s="1" customFormat="1" ht="6.96" customHeight="1">
      <c r="B76" s="37"/>
      <c r="C76" s="38"/>
      <c r="D76" s="38"/>
      <c r="E76" s="38"/>
      <c r="F76" s="38"/>
      <c r="G76" s="38"/>
      <c r="H76" s="38"/>
      <c r="I76" s="142"/>
      <c r="J76" s="38"/>
      <c r="K76" s="38"/>
      <c r="L76" s="42"/>
    </row>
    <row r="77" s="1" customFormat="1" ht="12" customHeight="1">
      <c r="B77" s="37"/>
      <c r="C77" s="31" t="s">
        <v>22</v>
      </c>
      <c r="D77" s="38"/>
      <c r="E77" s="38"/>
      <c r="F77" s="26" t="str">
        <f>F12</f>
        <v xml:space="preserve"> </v>
      </c>
      <c r="G77" s="38"/>
      <c r="H77" s="38"/>
      <c r="I77" s="144" t="s">
        <v>24</v>
      </c>
      <c r="J77" s="66" t="str">
        <f>IF(J12="","",J12)</f>
        <v>16. 3. 2019</v>
      </c>
      <c r="K77" s="38"/>
      <c r="L77" s="42"/>
    </row>
    <row r="78" s="1" customFormat="1" ht="6.96" customHeight="1">
      <c r="B78" s="37"/>
      <c r="C78" s="38"/>
      <c r="D78" s="38"/>
      <c r="E78" s="38"/>
      <c r="F78" s="38"/>
      <c r="G78" s="38"/>
      <c r="H78" s="38"/>
      <c r="I78" s="142"/>
      <c r="J78" s="38"/>
      <c r="K78" s="38"/>
      <c r="L78" s="42"/>
    </row>
    <row r="79" s="1" customFormat="1" ht="13.65" customHeight="1">
      <c r="B79" s="37"/>
      <c r="C79" s="31" t="s">
        <v>28</v>
      </c>
      <c r="D79" s="38"/>
      <c r="E79" s="38"/>
      <c r="F79" s="26" t="str">
        <f>E15</f>
        <v xml:space="preserve"> </v>
      </c>
      <c r="G79" s="38"/>
      <c r="H79" s="38"/>
      <c r="I79" s="144" t="s">
        <v>33</v>
      </c>
      <c r="J79" s="35" t="str">
        <f>E21</f>
        <v xml:space="preserve"> </v>
      </c>
      <c r="K79" s="38"/>
      <c r="L79" s="42"/>
    </row>
    <row r="80" s="1" customFormat="1" ht="13.65" customHeight="1">
      <c r="B80" s="37"/>
      <c r="C80" s="31" t="s">
        <v>31</v>
      </c>
      <c r="D80" s="38"/>
      <c r="E80" s="38"/>
      <c r="F80" s="26" t="str">
        <f>IF(E18="","",E18)</f>
        <v>Vyplň údaj</v>
      </c>
      <c r="G80" s="38"/>
      <c r="H80" s="38"/>
      <c r="I80" s="144" t="s">
        <v>35</v>
      </c>
      <c r="J80" s="35" t="str">
        <f>E24</f>
        <v xml:space="preserve"> </v>
      </c>
      <c r="K80" s="38"/>
      <c r="L80" s="42"/>
    </row>
    <row r="81" s="1" customFormat="1" ht="10.32" customHeight="1">
      <c r="B81" s="37"/>
      <c r="C81" s="38"/>
      <c r="D81" s="38"/>
      <c r="E81" s="38"/>
      <c r="F81" s="38"/>
      <c r="G81" s="38"/>
      <c r="H81" s="38"/>
      <c r="I81" s="142"/>
      <c r="J81" s="38"/>
      <c r="K81" s="38"/>
      <c r="L81" s="42"/>
    </row>
    <row r="82" s="10" customFormat="1" ht="29.28" customHeight="1">
      <c r="B82" s="189"/>
      <c r="C82" s="190" t="s">
        <v>142</v>
      </c>
      <c r="D82" s="191" t="s">
        <v>56</v>
      </c>
      <c r="E82" s="191" t="s">
        <v>52</v>
      </c>
      <c r="F82" s="191" t="s">
        <v>53</v>
      </c>
      <c r="G82" s="191" t="s">
        <v>143</v>
      </c>
      <c r="H82" s="191" t="s">
        <v>144</v>
      </c>
      <c r="I82" s="192" t="s">
        <v>145</v>
      </c>
      <c r="J82" s="191" t="s">
        <v>126</v>
      </c>
      <c r="K82" s="193" t="s">
        <v>146</v>
      </c>
      <c r="L82" s="194"/>
      <c r="M82" s="87" t="s">
        <v>1</v>
      </c>
      <c r="N82" s="88" t="s">
        <v>41</v>
      </c>
      <c r="O82" s="88" t="s">
        <v>147</v>
      </c>
      <c r="P82" s="88" t="s">
        <v>148</v>
      </c>
      <c r="Q82" s="88" t="s">
        <v>149</v>
      </c>
      <c r="R82" s="88" t="s">
        <v>150</v>
      </c>
      <c r="S82" s="88" t="s">
        <v>151</v>
      </c>
      <c r="T82" s="89" t="s">
        <v>152</v>
      </c>
    </row>
    <row r="83" s="1" customFormat="1" ht="22.8" customHeight="1">
      <c r="B83" s="37"/>
      <c r="C83" s="94" t="s">
        <v>153</v>
      </c>
      <c r="D83" s="38"/>
      <c r="E83" s="38"/>
      <c r="F83" s="38"/>
      <c r="G83" s="38"/>
      <c r="H83" s="38"/>
      <c r="I83" s="142"/>
      <c r="J83" s="195">
        <f>BK83</f>
        <v>0</v>
      </c>
      <c r="K83" s="38"/>
      <c r="L83" s="42"/>
      <c r="M83" s="90"/>
      <c r="N83" s="91"/>
      <c r="O83" s="91"/>
      <c r="P83" s="196">
        <f>P84</f>
        <v>0</v>
      </c>
      <c r="Q83" s="91"/>
      <c r="R83" s="196">
        <f>R84</f>
        <v>0</v>
      </c>
      <c r="S83" s="91"/>
      <c r="T83" s="197">
        <f>T84</f>
        <v>0</v>
      </c>
      <c r="AT83" s="16" t="s">
        <v>70</v>
      </c>
      <c r="AU83" s="16" t="s">
        <v>128</v>
      </c>
      <c r="BK83" s="198">
        <f>BK84</f>
        <v>0</v>
      </c>
    </row>
    <row r="84" s="11" customFormat="1" ht="25.92" customHeight="1">
      <c r="B84" s="199"/>
      <c r="C84" s="200"/>
      <c r="D84" s="201" t="s">
        <v>70</v>
      </c>
      <c r="E84" s="202" t="s">
        <v>2206</v>
      </c>
      <c r="F84" s="202" t="s">
        <v>2207</v>
      </c>
      <c r="G84" s="200"/>
      <c r="H84" s="200"/>
      <c r="I84" s="203"/>
      <c r="J84" s="204">
        <f>BK84</f>
        <v>0</v>
      </c>
      <c r="K84" s="200"/>
      <c r="L84" s="205"/>
      <c r="M84" s="206"/>
      <c r="N84" s="207"/>
      <c r="O84" s="207"/>
      <c r="P84" s="208">
        <f>P85+P92+P96</f>
        <v>0</v>
      </c>
      <c r="Q84" s="207"/>
      <c r="R84" s="208">
        <f>R85+R92+R96</f>
        <v>0</v>
      </c>
      <c r="S84" s="207"/>
      <c r="T84" s="209">
        <f>T85+T92+T96</f>
        <v>0</v>
      </c>
      <c r="AR84" s="210" t="s">
        <v>198</v>
      </c>
      <c r="AT84" s="211" t="s">
        <v>70</v>
      </c>
      <c r="AU84" s="211" t="s">
        <v>71</v>
      </c>
      <c r="AY84" s="210" t="s">
        <v>156</v>
      </c>
      <c r="BK84" s="212">
        <f>BK85+BK92+BK96</f>
        <v>0</v>
      </c>
    </row>
    <row r="85" s="11" customFormat="1" ht="22.8" customHeight="1">
      <c r="B85" s="199"/>
      <c r="C85" s="200"/>
      <c r="D85" s="201" t="s">
        <v>70</v>
      </c>
      <c r="E85" s="213" t="s">
        <v>107</v>
      </c>
      <c r="F85" s="213" t="s">
        <v>2208</v>
      </c>
      <c r="G85" s="200"/>
      <c r="H85" s="200"/>
      <c r="I85" s="203"/>
      <c r="J85" s="214">
        <f>BK85</f>
        <v>0</v>
      </c>
      <c r="K85" s="200"/>
      <c r="L85" s="205"/>
      <c r="M85" s="206"/>
      <c r="N85" s="207"/>
      <c r="O85" s="207"/>
      <c r="P85" s="208">
        <f>SUM(P86:P91)</f>
        <v>0</v>
      </c>
      <c r="Q85" s="207"/>
      <c r="R85" s="208">
        <f>SUM(R86:R91)</f>
        <v>0</v>
      </c>
      <c r="S85" s="207"/>
      <c r="T85" s="209">
        <f>SUM(T86:T91)</f>
        <v>0</v>
      </c>
      <c r="AR85" s="210" t="s">
        <v>198</v>
      </c>
      <c r="AT85" s="211" t="s">
        <v>70</v>
      </c>
      <c r="AU85" s="211" t="s">
        <v>21</v>
      </c>
      <c r="AY85" s="210" t="s">
        <v>156</v>
      </c>
      <c r="BK85" s="212">
        <f>SUM(BK86:BK91)</f>
        <v>0</v>
      </c>
    </row>
    <row r="86" s="1" customFormat="1" ht="16.5" customHeight="1">
      <c r="B86" s="37"/>
      <c r="C86" s="215" t="s">
        <v>21</v>
      </c>
      <c r="D86" s="215" t="s">
        <v>158</v>
      </c>
      <c r="E86" s="216" t="s">
        <v>2209</v>
      </c>
      <c r="F86" s="217" t="s">
        <v>2210</v>
      </c>
      <c r="G86" s="218" t="s">
        <v>1998</v>
      </c>
      <c r="H86" s="219">
        <v>1</v>
      </c>
      <c r="I86" s="220"/>
      <c r="J86" s="221">
        <f>ROUND(I86*H86,2)</f>
        <v>0</v>
      </c>
      <c r="K86" s="217" t="s">
        <v>162</v>
      </c>
      <c r="L86" s="42"/>
      <c r="M86" s="222" t="s">
        <v>1</v>
      </c>
      <c r="N86" s="223" t="s">
        <v>42</v>
      </c>
      <c r="O86" s="78"/>
      <c r="P86" s="224">
        <f>O86*H86</f>
        <v>0</v>
      </c>
      <c r="Q86" s="224">
        <v>0</v>
      </c>
      <c r="R86" s="224">
        <f>Q86*H86</f>
        <v>0</v>
      </c>
      <c r="S86" s="224">
        <v>0</v>
      </c>
      <c r="T86" s="225">
        <f>S86*H86</f>
        <v>0</v>
      </c>
      <c r="AR86" s="16" t="s">
        <v>2211</v>
      </c>
      <c r="AT86" s="16" t="s">
        <v>158</v>
      </c>
      <c r="AU86" s="16" t="s">
        <v>79</v>
      </c>
      <c r="AY86" s="16" t="s">
        <v>156</v>
      </c>
      <c r="BE86" s="226">
        <f>IF(N86="základní",J86,0)</f>
        <v>0</v>
      </c>
      <c r="BF86" s="226">
        <f>IF(N86="snížená",J86,0)</f>
        <v>0</v>
      </c>
      <c r="BG86" s="226">
        <f>IF(N86="zákl. přenesená",J86,0)</f>
        <v>0</v>
      </c>
      <c r="BH86" s="226">
        <f>IF(N86="sníž. přenesená",J86,0)</f>
        <v>0</v>
      </c>
      <c r="BI86" s="226">
        <f>IF(N86="nulová",J86,0)</f>
        <v>0</v>
      </c>
      <c r="BJ86" s="16" t="s">
        <v>21</v>
      </c>
      <c r="BK86" s="226">
        <f>ROUND(I86*H86,2)</f>
        <v>0</v>
      </c>
      <c r="BL86" s="16" t="s">
        <v>2211</v>
      </c>
      <c r="BM86" s="16" t="s">
        <v>2212</v>
      </c>
    </row>
    <row r="87" s="1" customFormat="1">
      <c r="B87" s="37"/>
      <c r="C87" s="38"/>
      <c r="D87" s="227" t="s">
        <v>165</v>
      </c>
      <c r="E87" s="38"/>
      <c r="F87" s="228" t="s">
        <v>2213</v>
      </c>
      <c r="G87" s="38"/>
      <c r="H87" s="38"/>
      <c r="I87" s="142"/>
      <c r="J87" s="38"/>
      <c r="K87" s="38"/>
      <c r="L87" s="42"/>
      <c r="M87" s="229"/>
      <c r="N87" s="78"/>
      <c r="O87" s="78"/>
      <c r="P87" s="78"/>
      <c r="Q87" s="78"/>
      <c r="R87" s="78"/>
      <c r="S87" s="78"/>
      <c r="T87" s="79"/>
      <c r="AT87" s="16" t="s">
        <v>165</v>
      </c>
      <c r="AU87" s="16" t="s">
        <v>79</v>
      </c>
    </row>
    <row r="88" s="1" customFormat="1">
      <c r="B88" s="37"/>
      <c r="C88" s="38"/>
      <c r="D88" s="227" t="s">
        <v>189</v>
      </c>
      <c r="E88" s="38"/>
      <c r="F88" s="230" t="s">
        <v>2214</v>
      </c>
      <c r="G88" s="38"/>
      <c r="H88" s="38"/>
      <c r="I88" s="142"/>
      <c r="J88" s="38"/>
      <c r="K88" s="38"/>
      <c r="L88" s="42"/>
      <c r="M88" s="229"/>
      <c r="N88" s="78"/>
      <c r="O88" s="78"/>
      <c r="P88" s="78"/>
      <c r="Q88" s="78"/>
      <c r="R88" s="78"/>
      <c r="S88" s="78"/>
      <c r="T88" s="79"/>
      <c r="AT88" s="16" t="s">
        <v>189</v>
      </c>
      <c r="AU88" s="16" t="s">
        <v>79</v>
      </c>
    </row>
    <row r="89" s="1" customFormat="1" ht="16.5" customHeight="1">
      <c r="B89" s="37"/>
      <c r="C89" s="215" t="s">
        <v>79</v>
      </c>
      <c r="D89" s="215" t="s">
        <v>158</v>
      </c>
      <c r="E89" s="216" t="s">
        <v>2215</v>
      </c>
      <c r="F89" s="217" t="s">
        <v>2216</v>
      </c>
      <c r="G89" s="218" t="s">
        <v>1998</v>
      </c>
      <c r="H89" s="219">
        <v>1</v>
      </c>
      <c r="I89" s="220"/>
      <c r="J89" s="221">
        <f>ROUND(I89*H89,2)</f>
        <v>0</v>
      </c>
      <c r="K89" s="217" t="s">
        <v>162</v>
      </c>
      <c r="L89" s="42"/>
      <c r="M89" s="222" t="s">
        <v>1</v>
      </c>
      <c r="N89" s="223" t="s">
        <v>42</v>
      </c>
      <c r="O89" s="78"/>
      <c r="P89" s="224">
        <f>O89*H89</f>
        <v>0</v>
      </c>
      <c r="Q89" s="224">
        <v>0</v>
      </c>
      <c r="R89" s="224">
        <f>Q89*H89</f>
        <v>0</v>
      </c>
      <c r="S89" s="224">
        <v>0</v>
      </c>
      <c r="T89" s="225">
        <f>S89*H89</f>
        <v>0</v>
      </c>
      <c r="AR89" s="16" t="s">
        <v>2211</v>
      </c>
      <c r="AT89" s="16" t="s">
        <v>158</v>
      </c>
      <c r="AU89" s="16" t="s">
        <v>79</v>
      </c>
      <c r="AY89" s="16" t="s">
        <v>156</v>
      </c>
      <c r="BE89" s="226">
        <f>IF(N89="základní",J89,0)</f>
        <v>0</v>
      </c>
      <c r="BF89" s="226">
        <f>IF(N89="snížená",J89,0)</f>
        <v>0</v>
      </c>
      <c r="BG89" s="226">
        <f>IF(N89="zákl. přenesená",J89,0)</f>
        <v>0</v>
      </c>
      <c r="BH89" s="226">
        <f>IF(N89="sníž. přenesená",J89,0)</f>
        <v>0</v>
      </c>
      <c r="BI89" s="226">
        <f>IF(N89="nulová",J89,0)</f>
        <v>0</v>
      </c>
      <c r="BJ89" s="16" t="s">
        <v>21</v>
      </c>
      <c r="BK89" s="226">
        <f>ROUND(I89*H89,2)</f>
        <v>0</v>
      </c>
      <c r="BL89" s="16" t="s">
        <v>2211</v>
      </c>
      <c r="BM89" s="16" t="s">
        <v>2217</v>
      </c>
    </row>
    <row r="90" s="1" customFormat="1">
      <c r="B90" s="37"/>
      <c r="C90" s="38"/>
      <c r="D90" s="227" t="s">
        <v>165</v>
      </c>
      <c r="E90" s="38"/>
      <c r="F90" s="228" t="s">
        <v>2218</v>
      </c>
      <c r="G90" s="38"/>
      <c r="H90" s="38"/>
      <c r="I90" s="142"/>
      <c r="J90" s="38"/>
      <c r="K90" s="38"/>
      <c r="L90" s="42"/>
      <c r="M90" s="229"/>
      <c r="N90" s="78"/>
      <c r="O90" s="78"/>
      <c r="P90" s="78"/>
      <c r="Q90" s="78"/>
      <c r="R90" s="78"/>
      <c r="S90" s="78"/>
      <c r="T90" s="79"/>
      <c r="AT90" s="16" t="s">
        <v>165</v>
      </c>
      <c r="AU90" s="16" t="s">
        <v>79</v>
      </c>
    </row>
    <row r="91" s="1" customFormat="1">
      <c r="B91" s="37"/>
      <c r="C91" s="38"/>
      <c r="D91" s="227" t="s">
        <v>189</v>
      </c>
      <c r="E91" s="38"/>
      <c r="F91" s="230" t="s">
        <v>2219</v>
      </c>
      <c r="G91" s="38"/>
      <c r="H91" s="38"/>
      <c r="I91" s="142"/>
      <c r="J91" s="38"/>
      <c r="K91" s="38"/>
      <c r="L91" s="42"/>
      <c r="M91" s="229"/>
      <c r="N91" s="78"/>
      <c r="O91" s="78"/>
      <c r="P91" s="78"/>
      <c r="Q91" s="78"/>
      <c r="R91" s="78"/>
      <c r="S91" s="78"/>
      <c r="T91" s="79"/>
      <c r="AT91" s="16" t="s">
        <v>189</v>
      </c>
      <c r="AU91" s="16" t="s">
        <v>79</v>
      </c>
    </row>
    <row r="92" s="11" customFormat="1" ht="22.8" customHeight="1">
      <c r="B92" s="199"/>
      <c r="C92" s="200"/>
      <c r="D92" s="201" t="s">
        <v>70</v>
      </c>
      <c r="E92" s="213" t="s">
        <v>113</v>
      </c>
      <c r="F92" s="213" t="s">
        <v>2220</v>
      </c>
      <c r="G92" s="200"/>
      <c r="H92" s="200"/>
      <c r="I92" s="203"/>
      <c r="J92" s="214">
        <f>BK92</f>
        <v>0</v>
      </c>
      <c r="K92" s="200"/>
      <c r="L92" s="205"/>
      <c r="M92" s="206"/>
      <c r="N92" s="207"/>
      <c r="O92" s="207"/>
      <c r="P92" s="208">
        <f>SUM(P93:P95)</f>
        <v>0</v>
      </c>
      <c r="Q92" s="207"/>
      <c r="R92" s="208">
        <f>SUM(R93:R95)</f>
        <v>0</v>
      </c>
      <c r="S92" s="207"/>
      <c r="T92" s="209">
        <f>SUM(T93:T95)</f>
        <v>0</v>
      </c>
      <c r="AR92" s="210" t="s">
        <v>198</v>
      </c>
      <c r="AT92" s="211" t="s">
        <v>70</v>
      </c>
      <c r="AU92" s="211" t="s">
        <v>21</v>
      </c>
      <c r="AY92" s="210" t="s">
        <v>156</v>
      </c>
      <c r="BK92" s="212">
        <f>SUM(BK93:BK95)</f>
        <v>0</v>
      </c>
    </row>
    <row r="93" s="1" customFormat="1" ht="16.5" customHeight="1">
      <c r="B93" s="37"/>
      <c r="C93" s="215" t="s">
        <v>182</v>
      </c>
      <c r="D93" s="215" t="s">
        <v>158</v>
      </c>
      <c r="E93" s="216" t="s">
        <v>2221</v>
      </c>
      <c r="F93" s="217" t="s">
        <v>2220</v>
      </c>
      <c r="G93" s="218" t="s">
        <v>1998</v>
      </c>
      <c r="H93" s="219">
        <v>1</v>
      </c>
      <c r="I93" s="220"/>
      <c r="J93" s="221">
        <f>ROUND(I93*H93,2)</f>
        <v>0</v>
      </c>
      <c r="K93" s="217" t="s">
        <v>162</v>
      </c>
      <c r="L93" s="42"/>
      <c r="M93" s="222" t="s">
        <v>1</v>
      </c>
      <c r="N93" s="223" t="s">
        <v>42</v>
      </c>
      <c r="O93" s="78"/>
      <c r="P93" s="224">
        <f>O93*H93</f>
        <v>0</v>
      </c>
      <c r="Q93" s="224">
        <v>0</v>
      </c>
      <c r="R93" s="224">
        <f>Q93*H93</f>
        <v>0</v>
      </c>
      <c r="S93" s="224">
        <v>0</v>
      </c>
      <c r="T93" s="225">
        <f>S93*H93</f>
        <v>0</v>
      </c>
      <c r="AR93" s="16" t="s">
        <v>2211</v>
      </c>
      <c r="AT93" s="16" t="s">
        <v>158</v>
      </c>
      <c r="AU93" s="16" t="s">
        <v>79</v>
      </c>
      <c r="AY93" s="16" t="s">
        <v>156</v>
      </c>
      <c r="BE93" s="226">
        <f>IF(N93="základní",J93,0)</f>
        <v>0</v>
      </c>
      <c r="BF93" s="226">
        <f>IF(N93="snížená",J93,0)</f>
        <v>0</v>
      </c>
      <c r="BG93" s="226">
        <f>IF(N93="zákl. přenesená",J93,0)</f>
        <v>0</v>
      </c>
      <c r="BH93" s="226">
        <f>IF(N93="sníž. přenesená",J93,0)</f>
        <v>0</v>
      </c>
      <c r="BI93" s="226">
        <f>IF(N93="nulová",J93,0)</f>
        <v>0</v>
      </c>
      <c r="BJ93" s="16" t="s">
        <v>21</v>
      </c>
      <c r="BK93" s="226">
        <f>ROUND(I93*H93,2)</f>
        <v>0</v>
      </c>
      <c r="BL93" s="16" t="s">
        <v>2211</v>
      </c>
      <c r="BM93" s="16" t="s">
        <v>2222</v>
      </c>
    </row>
    <row r="94" s="1" customFormat="1">
      <c r="B94" s="37"/>
      <c r="C94" s="38"/>
      <c r="D94" s="227" t="s">
        <v>165</v>
      </c>
      <c r="E94" s="38"/>
      <c r="F94" s="228" t="s">
        <v>2223</v>
      </c>
      <c r="G94" s="38"/>
      <c r="H94" s="38"/>
      <c r="I94" s="142"/>
      <c r="J94" s="38"/>
      <c r="K94" s="38"/>
      <c r="L94" s="42"/>
      <c r="M94" s="229"/>
      <c r="N94" s="78"/>
      <c r="O94" s="78"/>
      <c r="P94" s="78"/>
      <c r="Q94" s="78"/>
      <c r="R94" s="78"/>
      <c r="S94" s="78"/>
      <c r="T94" s="79"/>
      <c r="AT94" s="16" t="s">
        <v>165</v>
      </c>
      <c r="AU94" s="16" t="s">
        <v>79</v>
      </c>
    </row>
    <row r="95" s="1" customFormat="1">
      <c r="B95" s="37"/>
      <c r="C95" s="38"/>
      <c r="D95" s="227" t="s">
        <v>189</v>
      </c>
      <c r="E95" s="38"/>
      <c r="F95" s="230" t="s">
        <v>2224</v>
      </c>
      <c r="G95" s="38"/>
      <c r="H95" s="38"/>
      <c r="I95" s="142"/>
      <c r="J95" s="38"/>
      <c r="K95" s="38"/>
      <c r="L95" s="42"/>
      <c r="M95" s="229"/>
      <c r="N95" s="78"/>
      <c r="O95" s="78"/>
      <c r="P95" s="78"/>
      <c r="Q95" s="78"/>
      <c r="R95" s="78"/>
      <c r="S95" s="78"/>
      <c r="T95" s="79"/>
      <c r="AT95" s="16" t="s">
        <v>189</v>
      </c>
      <c r="AU95" s="16" t="s">
        <v>79</v>
      </c>
    </row>
    <row r="96" s="11" customFormat="1" ht="22.8" customHeight="1">
      <c r="B96" s="199"/>
      <c r="C96" s="200"/>
      <c r="D96" s="201" t="s">
        <v>70</v>
      </c>
      <c r="E96" s="213" t="s">
        <v>116</v>
      </c>
      <c r="F96" s="213" t="s">
        <v>2225</v>
      </c>
      <c r="G96" s="200"/>
      <c r="H96" s="200"/>
      <c r="I96" s="203"/>
      <c r="J96" s="214">
        <f>BK96</f>
        <v>0</v>
      </c>
      <c r="K96" s="200"/>
      <c r="L96" s="205"/>
      <c r="M96" s="206"/>
      <c r="N96" s="207"/>
      <c r="O96" s="207"/>
      <c r="P96" s="208">
        <f>SUM(P97:P99)</f>
        <v>0</v>
      </c>
      <c r="Q96" s="207"/>
      <c r="R96" s="208">
        <f>SUM(R97:R99)</f>
        <v>0</v>
      </c>
      <c r="S96" s="207"/>
      <c r="T96" s="209">
        <f>SUM(T97:T99)</f>
        <v>0</v>
      </c>
      <c r="AR96" s="210" t="s">
        <v>198</v>
      </c>
      <c r="AT96" s="211" t="s">
        <v>70</v>
      </c>
      <c r="AU96" s="211" t="s">
        <v>21</v>
      </c>
      <c r="AY96" s="210" t="s">
        <v>156</v>
      </c>
      <c r="BK96" s="212">
        <f>SUM(BK97:BK99)</f>
        <v>0</v>
      </c>
    </row>
    <row r="97" s="1" customFormat="1" ht="16.5" customHeight="1">
      <c r="B97" s="37"/>
      <c r="C97" s="215" t="s">
        <v>163</v>
      </c>
      <c r="D97" s="215" t="s">
        <v>158</v>
      </c>
      <c r="E97" s="216" t="s">
        <v>2226</v>
      </c>
      <c r="F97" s="217" t="s">
        <v>2227</v>
      </c>
      <c r="G97" s="218" t="s">
        <v>1998</v>
      </c>
      <c r="H97" s="219">
        <v>1</v>
      </c>
      <c r="I97" s="220"/>
      <c r="J97" s="221">
        <f>ROUND(I97*H97,2)</f>
        <v>0</v>
      </c>
      <c r="K97" s="217" t="s">
        <v>162</v>
      </c>
      <c r="L97" s="42"/>
      <c r="M97" s="222" t="s">
        <v>1</v>
      </c>
      <c r="N97" s="223" t="s">
        <v>42</v>
      </c>
      <c r="O97" s="78"/>
      <c r="P97" s="224">
        <f>O97*H97</f>
        <v>0</v>
      </c>
      <c r="Q97" s="224">
        <v>0</v>
      </c>
      <c r="R97" s="224">
        <f>Q97*H97</f>
        <v>0</v>
      </c>
      <c r="S97" s="224">
        <v>0</v>
      </c>
      <c r="T97" s="225">
        <f>S97*H97</f>
        <v>0</v>
      </c>
      <c r="AR97" s="16" t="s">
        <v>2211</v>
      </c>
      <c r="AT97" s="16" t="s">
        <v>158</v>
      </c>
      <c r="AU97" s="16" t="s">
        <v>79</v>
      </c>
      <c r="AY97" s="16" t="s">
        <v>156</v>
      </c>
      <c r="BE97" s="226">
        <f>IF(N97="základní",J97,0)</f>
        <v>0</v>
      </c>
      <c r="BF97" s="226">
        <f>IF(N97="snížená",J97,0)</f>
        <v>0</v>
      </c>
      <c r="BG97" s="226">
        <f>IF(N97="zákl. přenesená",J97,0)</f>
        <v>0</v>
      </c>
      <c r="BH97" s="226">
        <f>IF(N97="sníž. přenesená",J97,0)</f>
        <v>0</v>
      </c>
      <c r="BI97" s="226">
        <f>IF(N97="nulová",J97,0)</f>
        <v>0</v>
      </c>
      <c r="BJ97" s="16" t="s">
        <v>21</v>
      </c>
      <c r="BK97" s="226">
        <f>ROUND(I97*H97,2)</f>
        <v>0</v>
      </c>
      <c r="BL97" s="16" t="s">
        <v>2211</v>
      </c>
      <c r="BM97" s="16" t="s">
        <v>2228</v>
      </c>
    </row>
    <row r="98" s="1" customFormat="1">
      <c r="B98" s="37"/>
      <c r="C98" s="38"/>
      <c r="D98" s="227" t="s">
        <v>165</v>
      </c>
      <c r="E98" s="38"/>
      <c r="F98" s="228" t="s">
        <v>2229</v>
      </c>
      <c r="G98" s="38"/>
      <c r="H98" s="38"/>
      <c r="I98" s="142"/>
      <c r="J98" s="38"/>
      <c r="K98" s="38"/>
      <c r="L98" s="42"/>
      <c r="M98" s="229"/>
      <c r="N98" s="78"/>
      <c r="O98" s="78"/>
      <c r="P98" s="78"/>
      <c r="Q98" s="78"/>
      <c r="R98" s="78"/>
      <c r="S98" s="78"/>
      <c r="T98" s="79"/>
      <c r="AT98" s="16" t="s">
        <v>165</v>
      </c>
      <c r="AU98" s="16" t="s">
        <v>79</v>
      </c>
    </row>
    <row r="99" s="1" customFormat="1">
      <c r="B99" s="37"/>
      <c r="C99" s="38"/>
      <c r="D99" s="227" t="s">
        <v>189</v>
      </c>
      <c r="E99" s="38"/>
      <c r="F99" s="230" t="s">
        <v>2230</v>
      </c>
      <c r="G99" s="38"/>
      <c r="H99" s="38"/>
      <c r="I99" s="142"/>
      <c r="J99" s="38"/>
      <c r="K99" s="38"/>
      <c r="L99" s="42"/>
      <c r="M99" s="274"/>
      <c r="N99" s="275"/>
      <c r="O99" s="275"/>
      <c r="P99" s="275"/>
      <c r="Q99" s="275"/>
      <c r="R99" s="275"/>
      <c r="S99" s="275"/>
      <c r="T99" s="276"/>
      <c r="AT99" s="16" t="s">
        <v>189</v>
      </c>
      <c r="AU99" s="16" t="s">
        <v>79</v>
      </c>
    </row>
    <row r="100" s="1" customFormat="1" ht="6.96" customHeight="1">
      <c r="B100" s="56"/>
      <c r="C100" s="57"/>
      <c r="D100" s="57"/>
      <c r="E100" s="57"/>
      <c r="F100" s="57"/>
      <c r="G100" s="57"/>
      <c r="H100" s="57"/>
      <c r="I100" s="166"/>
      <c r="J100" s="57"/>
      <c r="K100" s="57"/>
      <c r="L100" s="42"/>
    </row>
  </sheetData>
  <sheetProtection sheet="1" autoFilter="0" formatColumns="0" formatRows="0" objects="1" scenarios="1" spinCount="100000" saltValue="YxloZ8MiqX1zujns1feY/5p0G0Os2TyNU3RVHdKf/Gtew9GJJkhCfi9lKtLQoDDa6HgzEY4ZlU6lEiDEBNcW7w==" hashValue="BVV9SExX1rnz4jbpS+dC2x0ne3jTEF+Sem+0/6rnfYHZO+Ej9wiaNw/UUJMp7MiC4FEHTGiio8tSBJa7z70RpA==" algorithmName="SHA-512" password="CC35"/>
  <autoFilter ref="C82:K99"/>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112</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s="1" customFormat="1" ht="12" customHeight="1">
      <c r="B8" s="42"/>
      <c r="D8" s="140" t="s">
        <v>120</v>
      </c>
      <c r="I8" s="142"/>
      <c r="L8" s="42"/>
    </row>
    <row r="9" s="1" customFormat="1" ht="36.96" customHeight="1">
      <c r="B9" s="42"/>
      <c r="E9" s="143" t="s">
        <v>2231</v>
      </c>
      <c r="F9" s="1"/>
      <c r="G9" s="1"/>
      <c r="H9" s="1"/>
      <c r="I9" s="142"/>
      <c r="L9" s="42"/>
    </row>
    <row r="10" s="1" customFormat="1">
      <c r="B10" s="42"/>
      <c r="I10" s="142"/>
      <c r="L10" s="42"/>
    </row>
    <row r="11" s="1" customFormat="1" ht="12" customHeight="1">
      <c r="B11" s="42"/>
      <c r="D11" s="140" t="s">
        <v>19</v>
      </c>
      <c r="F11" s="16" t="s">
        <v>1</v>
      </c>
      <c r="I11" s="144" t="s">
        <v>20</v>
      </c>
      <c r="J11" s="16" t="s">
        <v>1</v>
      </c>
      <c r="L11" s="42"/>
    </row>
    <row r="12" s="1" customFormat="1" ht="12" customHeight="1">
      <c r="B12" s="42"/>
      <c r="D12" s="140" t="s">
        <v>22</v>
      </c>
      <c r="F12" s="16" t="s">
        <v>23</v>
      </c>
      <c r="I12" s="144" t="s">
        <v>24</v>
      </c>
      <c r="J12" s="145" t="str">
        <f>'Rekapitulace zakázky'!AN8</f>
        <v>16. 3. 2019</v>
      </c>
      <c r="L12" s="42"/>
    </row>
    <row r="13" s="1" customFormat="1" ht="10.8" customHeight="1">
      <c r="B13" s="42"/>
      <c r="I13" s="142"/>
      <c r="L13" s="42"/>
    </row>
    <row r="14" s="1" customFormat="1" ht="12" customHeight="1">
      <c r="B14" s="42"/>
      <c r="D14" s="140" t="s">
        <v>28</v>
      </c>
      <c r="I14" s="144" t="s">
        <v>29</v>
      </c>
      <c r="J14" s="16" t="str">
        <f>IF('Rekapitulace zakázky'!AN10="","",'Rekapitulace zakázky'!AN10)</f>
        <v/>
      </c>
      <c r="L14" s="42"/>
    </row>
    <row r="15" s="1" customFormat="1" ht="18" customHeight="1">
      <c r="B15" s="42"/>
      <c r="E15" s="16" t="str">
        <f>IF('Rekapitulace zakázky'!E11="","",'Rekapitulace zakázky'!E11)</f>
        <v xml:space="preserve"> </v>
      </c>
      <c r="I15" s="144" t="s">
        <v>30</v>
      </c>
      <c r="J15" s="16" t="str">
        <f>IF('Rekapitulace zakázky'!AN11="","",'Rekapitulace zakázky'!AN11)</f>
        <v/>
      </c>
      <c r="L15" s="42"/>
    </row>
    <row r="16" s="1" customFormat="1" ht="6.96" customHeight="1">
      <c r="B16" s="42"/>
      <c r="I16" s="142"/>
      <c r="L16" s="42"/>
    </row>
    <row r="17" s="1" customFormat="1" ht="12" customHeight="1">
      <c r="B17" s="42"/>
      <c r="D17" s="140" t="s">
        <v>31</v>
      </c>
      <c r="I17" s="144" t="s">
        <v>29</v>
      </c>
      <c r="J17" s="32" t="str">
        <f>'Rekapitulace zakázky'!AN13</f>
        <v>Vyplň údaj</v>
      </c>
      <c r="L17" s="42"/>
    </row>
    <row r="18" s="1" customFormat="1" ht="18" customHeight="1">
      <c r="B18" s="42"/>
      <c r="E18" s="32" t="str">
        <f>'Rekapitulace zakázky'!E14</f>
        <v>Vyplň údaj</v>
      </c>
      <c r="F18" s="16"/>
      <c r="G18" s="16"/>
      <c r="H18" s="16"/>
      <c r="I18" s="144" t="s">
        <v>30</v>
      </c>
      <c r="J18" s="32" t="str">
        <f>'Rekapitulace zakázky'!AN14</f>
        <v>Vyplň údaj</v>
      </c>
      <c r="L18" s="42"/>
    </row>
    <row r="19" s="1" customFormat="1" ht="6.96" customHeight="1">
      <c r="B19" s="42"/>
      <c r="I19" s="142"/>
      <c r="L19" s="42"/>
    </row>
    <row r="20" s="1" customFormat="1" ht="12" customHeight="1">
      <c r="B20" s="42"/>
      <c r="D20" s="140" t="s">
        <v>33</v>
      </c>
      <c r="I20" s="144" t="s">
        <v>29</v>
      </c>
      <c r="J20" s="16" t="str">
        <f>IF('Rekapitulace zakázky'!AN16="","",'Rekapitulace zakázky'!AN16)</f>
        <v/>
      </c>
      <c r="L20" s="42"/>
    </row>
    <row r="21" s="1" customFormat="1" ht="18" customHeight="1">
      <c r="B21" s="42"/>
      <c r="E21" s="16" t="str">
        <f>IF('Rekapitulace zakázky'!E17="","",'Rekapitulace zakázky'!E17)</f>
        <v xml:space="preserve"> </v>
      </c>
      <c r="I21" s="144" t="s">
        <v>30</v>
      </c>
      <c r="J21" s="16" t="str">
        <f>IF('Rekapitulace zakázky'!AN17="","",'Rekapitulace zakázky'!AN17)</f>
        <v/>
      </c>
      <c r="L21" s="42"/>
    </row>
    <row r="22" s="1" customFormat="1" ht="6.96" customHeight="1">
      <c r="B22" s="42"/>
      <c r="I22" s="142"/>
      <c r="L22" s="42"/>
    </row>
    <row r="23" s="1" customFormat="1" ht="12" customHeight="1">
      <c r="B23" s="42"/>
      <c r="D23" s="140" t="s">
        <v>35</v>
      </c>
      <c r="I23" s="144" t="s">
        <v>29</v>
      </c>
      <c r="J23" s="16" t="str">
        <f>IF('Rekapitulace zakázky'!AN19="","",'Rekapitulace zakázky'!AN19)</f>
        <v/>
      </c>
      <c r="L23" s="42"/>
    </row>
    <row r="24" s="1" customFormat="1" ht="18" customHeight="1">
      <c r="B24" s="42"/>
      <c r="E24" s="16" t="str">
        <f>IF('Rekapitulace zakázky'!E20="","",'Rekapitulace zakázky'!E20)</f>
        <v xml:space="preserve"> </v>
      </c>
      <c r="I24" s="144" t="s">
        <v>30</v>
      </c>
      <c r="J24" s="16" t="str">
        <f>IF('Rekapitulace zakázky'!AN20="","",'Rekapitulace zakázky'!AN20)</f>
        <v/>
      </c>
      <c r="L24" s="42"/>
    </row>
    <row r="25" s="1" customFormat="1" ht="6.96" customHeight="1">
      <c r="B25" s="42"/>
      <c r="I25" s="142"/>
      <c r="L25" s="42"/>
    </row>
    <row r="26" s="1" customFormat="1" ht="12" customHeight="1">
      <c r="B26" s="42"/>
      <c r="D26" s="140" t="s">
        <v>36</v>
      </c>
      <c r="I26" s="142"/>
      <c r="L26" s="42"/>
    </row>
    <row r="27" s="7" customFormat="1" ht="16.5" customHeight="1">
      <c r="B27" s="146"/>
      <c r="E27" s="147" t="s">
        <v>1</v>
      </c>
      <c r="F27" s="147"/>
      <c r="G27" s="147"/>
      <c r="H27" s="147"/>
      <c r="I27" s="148"/>
      <c r="L27" s="146"/>
    </row>
    <row r="28" s="1" customFormat="1" ht="6.96" customHeight="1">
      <c r="B28" s="42"/>
      <c r="I28" s="142"/>
      <c r="L28" s="42"/>
    </row>
    <row r="29" s="1" customFormat="1" ht="6.96" customHeight="1">
      <c r="B29" s="42"/>
      <c r="D29" s="70"/>
      <c r="E29" s="70"/>
      <c r="F29" s="70"/>
      <c r="G29" s="70"/>
      <c r="H29" s="70"/>
      <c r="I29" s="149"/>
      <c r="J29" s="70"/>
      <c r="K29" s="70"/>
      <c r="L29" s="42"/>
    </row>
    <row r="30" s="1" customFormat="1" ht="25.44" customHeight="1">
      <c r="B30" s="42"/>
      <c r="D30" s="150" t="s">
        <v>37</v>
      </c>
      <c r="I30" s="142"/>
      <c r="J30" s="151">
        <f>ROUND(J83, 2)</f>
        <v>0</v>
      </c>
      <c r="L30" s="42"/>
    </row>
    <row r="31" s="1" customFormat="1" ht="6.96" customHeight="1">
      <c r="B31" s="42"/>
      <c r="D31" s="70"/>
      <c r="E31" s="70"/>
      <c r="F31" s="70"/>
      <c r="G31" s="70"/>
      <c r="H31" s="70"/>
      <c r="I31" s="149"/>
      <c r="J31" s="70"/>
      <c r="K31" s="70"/>
      <c r="L31" s="42"/>
    </row>
    <row r="32" s="1" customFormat="1" ht="14.4" customHeight="1">
      <c r="B32" s="42"/>
      <c r="F32" s="152" t="s">
        <v>39</v>
      </c>
      <c r="I32" s="153" t="s">
        <v>38</v>
      </c>
      <c r="J32" s="152" t="s">
        <v>40</v>
      </c>
      <c r="L32" s="42"/>
    </row>
    <row r="33" s="1" customFormat="1" ht="14.4" customHeight="1">
      <c r="B33" s="42"/>
      <c r="D33" s="140" t="s">
        <v>41</v>
      </c>
      <c r="E33" s="140" t="s">
        <v>42</v>
      </c>
      <c r="F33" s="154">
        <f>ROUND((SUM(BE83:BE99)),  2)</f>
        <v>0</v>
      </c>
      <c r="I33" s="155">
        <v>0.20999999999999999</v>
      </c>
      <c r="J33" s="154">
        <f>ROUND(((SUM(BE83:BE99))*I33),  2)</f>
        <v>0</v>
      </c>
      <c r="L33" s="42"/>
    </row>
    <row r="34" s="1" customFormat="1" ht="14.4" customHeight="1">
      <c r="B34" s="42"/>
      <c r="E34" s="140" t="s">
        <v>43</v>
      </c>
      <c r="F34" s="154">
        <f>ROUND((SUM(BF83:BF99)),  2)</f>
        <v>0</v>
      </c>
      <c r="I34" s="155">
        <v>0.14999999999999999</v>
      </c>
      <c r="J34" s="154">
        <f>ROUND(((SUM(BF83:BF99))*I34),  2)</f>
        <v>0</v>
      </c>
      <c r="L34" s="42"/>
    </row>
    <row r="35" hidden="1" s="1" customFormat="1" ht="14.4" customHeight="1">
      <c r="B35" s="42"/>
      <c r="E35" s="140" t="s">
        <v>44</v>
      </c>
      <c r="F35" s="154">
        <f>ROUND((SUM(BG83:BG99)),  2)</f>
        <v>0</v>
      </c>
      <c r="I35" s="155">
        <v>0.20999999999999999</v>
      </c>
      <c r="J35" s="154">
        <f>0</f>
        <v>0</v>
      </c>
      <c r="L35" s="42"/>
    </row>
    <row r="36" hidden="1" s="1" customFormat="1" ht="14.4" customHeight="1">
      <c r="B36" s="42"/>
      <c r="E36" s="140" t="s">
        <v>45</v>
      </c>
      <c r="F36" s="154">
        <f>ROUND((SUM(BH83:BH99)),  2)</f>
        <v>0</v>
      </c>
      <c r="I36" s="155">
        <v>0.14999999999999999</v>
      </c>
      <c r="J36" s="154">
        <f>0</f>
        <v>0</v>
      </c>
      <c r="L36" s="42"/>
    </row>
    <row r="37" hidden="1" s="1" customFormat="1" ht="14.4" customHeight="1">
      <c r="B37" s="42"/>
      <c r="E37" s="140" t="s">
        <v>46</v>
      </c>
      <c r="F37" s="154">
        <f>ROUND((SUM(BI83:BI99)),  2)</f>
        <v>0</v>
      </c>
      <c r="I37" s="155">
        <v>0</v>
      </c>
      <c r="J37" s="154">
        <f>0</f>
        <v>0</v>
      </c>
      <c r="L37" s="42"/>
    </row>
    <row r="38" s="1" customFormat="1" ht="6.96" customHeight="1">
      <c r="B38" s="42"/>
      <c r="I38" s="142"/>
      <c r="L38" s="42"/>
    </row>
    <row r="39" s="1" customFormat="1" ht="25.44" customHeight="1">
      <c r="B39" s="42"/>
      <c r="C39" s="156"/>
      <c r="D39" s="157" t="s">
        <v>47</v>
      </c>
      <c r="E39" s="158"/>
      <c r="F39" s="158"/>
      <c r="G39" s="159" t="s">
        <v>48</v>
      </c>
      <c r="H39" s="160" t="s">
        <v>49</v>
      </c>
      <c r="I39" s="161"/>
      <c r="J39" s="162">
        <f>SUM(J30:J37)</f>
        <v>0</v>
      </c>
      <c r="K39" s="163"/>
      <c r="L39" s="42"/>
    </row>
    <row r="40" s="1" customFormat="1" ht="14.4" customHeight="1">
      <c r="B40" s="164"/>
      <c r="C40" s="165"/>
      <c r="D40" s="165"/>
      <c r="E40" s="165"/>
      <c r="F40" s="165"/>
      <c r="G40" s="165"/>
      <c r="H40" s="165"/>
      <c r="I40" s="166"/>
      <c r="J40" s="165"/>
      <c r="K40" s="165"/>
      <c r="L40" s="42"/>
    </row>
    <row r="44" s="1" customFormat="1" ht="6.96" customHeight="1">
      <c r="B44" s="167"/>
      <c r="C44" s="168"/>
      <c r="D44" s="168"/>
      <c r="E44" s="168"/>
      <c r="F44" s="168"/>
      <c r="G44" s="168"/>
      <c r="H44" s="168"/>
      <c r="I44" s="169"/>
      <c r="J44" s="168"/>
      <c r="K44" s="168"/>
      <c r="L44" s="42"/>
    </row>
    <row r="45" s="1" customFormat="1" ht="24.96" customHeight="1">
      <c r="B45" s="37"/>
      <c r="C45" s="22" t="s">
        <v>124</v>
      </c>
      <c r="D45" s="38"/>
      <c r="E45" s="38"/>
      <c r="F45" s="38"/>
      <c r="G45" s="38"/>
      <c r="H45" s="38"/>
      <c r="I45" s="142"/>
      <c r="J45" s="38"/>
      <c r="K45" s="38"/>
      <c r="L45" s="42"/>
    </row>
    <row r="46" s="1" customFormat="1" ht="6.96" customHeight="1">
      <c r="B46" s="37"/>
      <c r="C46" s="38"/>
      <c r="D46" s="38"/>
      <c r="E46" s="38"/>
      <c r="F46" s="38"/>
      <c r="G46" s="38"/>
      <c r="H46" s="38"/>
      <c r="I46" s="142"/>
      <c r="J46" s="38"/>
      <c r="K46" s="38"/>
      <c r="L46" s="42"/>
    </row>
    <row r="47" s="1" customFormat="1" ht="12" customHeight="1">
      <c r="B47" s="37"/>
      <c r="C47" s="31" t="s">
        <v>16</v>
      </c>
      <c r="D47" s="38"/>
      <c r="E47" s="38"/>
      <c r="F47" s="38"/>
      <c r="G47" s="38"/>
      <c r="H47" s="38"/>
      <c r="I47" s="142"/>
      <c r="J47" s="38"/>
      <c r="K47" s="38"/>
      <c r="L47" s="42"/>
    </row>
    <row r="48" s="1" customFormat="1" ht="16.5" customHeight="1">
      <c r="B48" s="37"/>
      <c r="C48" s="38"/>
      <c r="D48" s="38"/>
      <c r="E48" s="170" t="str">
        <f>E7</f>
        <v>Oprava mostních objektů v úseku Měcholupy - Žatec</v>
      </c>
      <c r="F48" s="31"/>
      <c r="G48" s="31"/>
      <c r="H48" s="31"/>
      <c r="I48" s="142"/>
      <c r="J48" s="38"/>
      <c r="K48" s="38"/>
      <c r="L48" s="42"/>
    </row>
    <row r="49" s="1" customFormat="1" ht="12" customHeight="1">
      <c r="B49" s="37"/>
      <c r="C49" s="31" t="s">
        <v>120</v>
      </c>
      <c r="D49" s="38"/>
      <c r="E49" s="38"/>
      <c r="F49" s="38"/>
      <c r="G49" s="38"/>
      <c r="H49" s="38"/>
      <c r="I49" s="142"/>
      <c r="J49" s="38"/>
      <c r="K49" s="38"/>
      <c r="L49" s="42"/>
    </row>
    <row r="50" s="1" customFormat="1" ht="16.5" customHeight="1">
      <c r="B50" s="37"/>
      <c r="C50" s="38"/>
      <c r="D50" s="38"/>
      <c r="E50" s="63" t="str">
        <f>E9</f>
        <v>VRN2 - Oprava propustku v km 99,587</v>
      </c>
      <c r="F50" s="38"/>
      <c r="G50" s="38"/>
      <c r="H50" s="38"/>
      <c r="I50" s="142"/>
      <c r="J50" s="38"/>
      <c r="K50" s="38"/>
      <c r="L50" s="42"/>
    </row>
    <row r="51" s="1" customFormat="1" ht="6.96" customHeight="1">
      <c r="B51" s="37"/>
      <c r="C51" s="38"/>
      <c r="D51" s="38"/>
      <c r="E51" s="38"/>
      <c r="F51" s="38"/>
      <c r="G51" s="38"/>
      <c r="H51" s="38"/>
      <c r="I51" s="142"/>
      <c r="J51" s="38"/>
      <c r="K51" s="38"/>
      <c r="L51" s="42"/>
    </row>
    <row r="52" s="1" customFormat="1" ht="12" customHeight="1">
      <c r="B52" s="37"/>
      <c r="C52" s="31" t="s">
        <v>22</v>
      </c>
      <c r="D52" s="38"/>
      <c r="E52" s="38"/>
      <c r="F52" s="26" t="str">
        <f>F12</f>
        <v xml:space="preserve"> </v>
      </c>
      <c r="G52" s="38"/>
      <c r="H52" s="38"/>
      <c r="I52" s="144" t="s">
        <v>24</v>
      </c>
      <c r="J52" s="66" t="str">
        <f>IF(J12="","",J12)</f>
        <v>16. 3. 2019</v>
      </c>
      <c r="K52" s="38"/>
      <c r="L52" s="42"/>
    </row>
    <row r="53" s="1" customFormat="1" ht="6.96" customHeight="1">
      <c r="B53" s="37"/>
      <c r="C53" s="38"/>
      <c r="D53" s="38"/>
      <c r="E53" s="38"/>
      <c r="F53" s="38"/>
      <c r="G53" s="38"/>
      <c r="H53" s="38"/>
      <c r="I53" s="142"/>
      <c r="J53" s="38"/>
      <c r="K53" s="38"/>
      <c r="L53" s="42"/>
    </row>
    <row r="54" s="1" customFormat="1" ht="13.65" customHeight="1">
      <c r="B54" s="37"/>
      <c r="C54" s="31" t="s">
        <v>28</v>
      </c>
      <c r="D54" s="38"/>
      <c r="E54" s="38"/>
      <c r="F54" s="26" t="str">
        <f>E15</f>
        <v xml:space="preserve"> </v>
      </c>
      <c r="G54" s="38"/>
      <c r="H54" s="38"/>
      <c r="I54" s="144" t="s">
        <v>33</v>
      </c>
      <c r="J54" s="35" t="str">
        <f>E21</f>
        <v xml:space="preserve"> </v>
      </c>
      <c r="K54" s="38"/>
      <c r="L54" s="42"/>
    </row>
    <row r="55" s="1" customFormat="1" ht="13.65" customHeight="1">
      <c r="B55" s="37"/>
      <c r="C55" s="31" t="s">
        <v>31</v>
      </c>
      <c r="D55" s="38"/>
      <c r="E55" s="38"/>
      <c r="F55" s="26" t="str">
        <f>IF(E18="","",E18)</f>
        <v>Vyplň údaj</v>
      </c>
      <c r="G55" s="38"/>
      <c r="H55" s="38"/>
      <c r="I55" s="144" t="s">
        <v>35</v>
      </c>
      <c r="J55" s="35" t="str">
        <f>E24</f>
        <v xml:space="preserve"> </v>
      </c>
      <c r="K55" s="38"/>
      <c r="L55" s="42"/>
    </row>
    <row r="56" s="1" customFormat="1" ht="10.32" customHeight="1">
      <c r="B56" s="37"/>
      <c r="C56" s="38"/>
      <c r="D56" s="38"/>
      <c r="E56" s="38"/>
      <c r="F56" s="38"/>
      <c r="G56" s="38"/>
      <c r="H56" s="38"/>
      <c r="I56" s="142"/>
      <c r="J56" s="38"/>
      <c r="K56" s="38"/>
      <c r="L56" s="42"/>
    </row>
    <row r="57" s="1" customFormat="1" ht="29.28" customHeight="1">
      <c r="B57" s="37"/>
      <c r="C57" s="171" t="s">
        <v>125</v>
      </c>
      <c r="D57" s="172"/>
      <c r="E57" s="172"/>
      <c r="F57" s="172"/>
      <c r="G57" s="172"/>
      <c r="H57" s="172"/>
      <c r="I57" s="173"/>
      <c r="J57" s="174" t="s">
        <v>126</v>
      </c>
      <c r="K57" s="172"/>
      <c r="L57" s="42"/>
    </row>
    <row r="58" s="1" customFormat="1" ht="10.32" customHeight="1">
      <c r="B58" s="37"/>
      <c r="C58" s="38"/>
      <c r="D58" s="38"/>
      <c r="E58" s="38"/>
      <c r="F58" s="38"/>
      <c r="G58" s="38"/>
      <c r="H58" s="38"/>
      <c r="I58" s="142"/>
      <c r="J58" s="38"/>
      <c r="K58" s="38"/>
      <c r="L58" s="42"/>
    </row>
    <row r="59" s="1" customFormat="1" ht="22.8" customHeight="1">
      <c r="B59" s="37"/>
      <c r="C59" s="175" t="s">
        <v>127</v>
      </c>
      <c r="D59" s="38"/>
      <c r="E59" s="38"/>
      <c r="F59" s="38"/>
      <c r="G59" s="38"/>
      <c r="H59" s="38"/>
      <c r="I59" s="142"/>
      <c r="J59" s="97">
        <f>J83</f>
        <v>0</v>
      </c>
      <c r="K59" s="38"/>
      <c r="L59" s="42"/>
      <c r="AU59" s="16" t="s">
        <v>128</v>
      </c>
    </row>
    <row r="60" s="8" customFormat="1" ht="24.96" customHeight="1">
      <c r="B60" s="176"/>
      <c r="C60" s="177"/>
      <c r="D60" s="178" t="s">
        <v>2202</v>
      </c>
      <c r="E60" s="179"/>
      <c r="F60" s="179"/>
      <c r="G60" s="179"/>
      <c r="H60" s="179"/>
      <c r="I60" s="180"/>
      <c r="J60" s="181">
        <f>J84</f>
        <v>0</v>
      </c>
      <c r="K60" s="177"/>
      <c r="L60" s="182"/>
    </row>
    <row r="61" s="9" customFormat="1" ht="19.92" customHeight="1">
      <c r="B61" s="183"/>
      <c r="C61" s="121"/>
      <c r="D61" s="184" t="s">
        <v>2203</v>
      </c>
      <c r="E61" s="185"/>
      <c r="F61" s="185"/>
      <c r="G61" s="185"/>
      <c r="H61" s="185"/>
      <c r="I61" s="186"/>
      <c r="J61" s="187">
        <f>J85</f>
        <v>0</v>
      </c>
      <c r="K61" s="121"/>
      <c r="L61" s="188"/>
    </row>
    <row r="62" s="9" customFormat="1" ht="19.92" customHeight="1">
      <c r="B62" s="183"/>
      <c r="C62" s="121"/>
      <c r="D62" s="184" t="s">
        <v>2204</v>
      </c>
      <c r="E62" s="185"/>
      <c r="F62" s="185"/>
      <c r="G62" s="185"/>
      <c r="H62" s="185"/>
      <c r="I62" s="186"/>
      <c r="J62" s="187">
        <f>J92</f>
        <v>0</v>
      </c>
      <c r="K62" s="121"/>
      <c r="L62" s="188"/>
    </row>
    <row r="63" s="9" customFormat="1" ht="19.92" customHeight="1">
      <c r="B63" s="183"/>
      <c r="C63" s="121"/>
      <c r="D63" s="184" t="s">
        <v>2205</v>
      </c>
      <c r="E63" s="185"/>
      <c r="F63" s="185"/>
      <c r="G63" s="185"/>
      <c r="H63" s="185"/>
      <c r="I63" s="186"/>
      <c r="J63" s="187">
        <f>J96</f>
        <v>0</v>
      </c>
      <c r="K63" s="121"/>
      <c r="L63" s="188"/>
    </row>
    <row r="64" s="1" customFormat="1" ht="21.84" customHeight="1">
      <c r="B64" s="37"/>
      <c r="C64" s="38"/>
      <c r="D64" s="38"/>
      <c r="E64" s="38"/>
      <c r="F64" s="38"/>
      <c r="G64" s="38"/>
      <c r="H64" s="38"/>
      <c r="I64" s="142"/>
      <c r="J64" s="38"/>
      <c r="K64" s="38"/>
      <c r="L64" s="42"/>
    </row>
    <row r="65" s="1" customFormat="1" ht="6.96" customHeight="1">
      <c r="B65" s="56"/>
      <c r="C65" s="57"/>
      <c r="D65" s="57"/>
      <c r="E65" s="57"/>
      <c r="F65" s="57"/>
      <c r="G65" s="57"/>
      <c r="H65" s="57"/>
      <c r="I65" s="166"/>
      <c r="J65" s="57"/>
      <c r="K65" s="57"/>
      <c r="L65" s="42"/>
    </row>
    <row r="69" s="1" customFormat="1" ht="6.96" customHeight="1">
      <c r="B69" s="58"/>
      <c r="C69" s="59"/>
      <c r="D69" s="59"/>
      <c r="E69" s="59"/>
      <c r="F69" s="59"/>
      <c r="G69" s="59"/>
      <c r="H69" s="59"/>
      <c r="I69" s="169"/>
      <c r="J69" s="59"/>
      <c r="K69" s="59"/>
      <c r="L69" s="42"/>
    </row>
    <row r="70" s="1" customFormat="1" ht="24.96" customHeight="1">
      <c r="B70" s="37"/>
      <c r="C70" s="22" t="s">
        <v>141</v>
      </c>
      <c r="D70" s="38"/>
      <c r="E70" s="38"/>
      <c r="F70" s="38"/>
      <c r="G70" s="38"/>
      <c r="H70" s="38"/>
      <c r="I70" s="142"/>
      <c r="J70" s="38"/>
      <c r="K70" s="38"/>
      <c r="L70" s="42"/>
    </row>
    <row r="71" s="1" customFormat="1" ht="6.96" customHeight="1">
      <c r="B71" s="37"/>
      <c r="C71" s="38"/>
      <c r="D71" s="38"/>
      <c r="E71" s="38"/>
      <c r="F71" s="38"/>
      <c r="G71" s="38"/>
      <c r="H71" s="38"/>
      <c r="I71" s="142"/>
      <c r="J71" s="38"/>
      <c r="K71" s="38"/>
      <c r="L71" s="42"/>
    </row>
    <row r="72" s="1" customFormat="1" ht="12" customHeight="1">
      <c r="B72" s="37"/>
      <c r="C72" s="31" t="s">
        <v>16</v>
      </c>
      <c r="D72" s="38"/>
      <c r="E72" s="38"/>
      <c r="F72" s="38"/>
      <c r="G72" s="38"/>
      <c r="H72" s="38"/>
      <c r="I72" s="142"/>
      <c r="J72" s="38"/>
      <c r="K72" s="38"/>
      <c r="L72" s="42"/>
    </row>
    <row r="73" s="1" customFormat="1" ht="16.5" customHeight="1">
      <c r="B73" s="37"/>
      <c r="C73" s="38"/>
      <c r="D73" s="38"/>
      <c r="E73" s="170" t="str">
        <f>E7</f>
        <v>Oprava mostních objektů v úseku Měcholupy - Žatec</v>
      </c>
      <c r="F73" s="31"/>
      <c r="G73" s="31"/>
      <c r="H73" s="31"/>
      <c r="I73" s="142"/>
      <c r="J73" s="38"/>
      <c r="K73" s="38"/>
      <c r="L73" s="42"/>
    </row>
    <row r="74" s="1" customFormat="1" ht="12" customHeight="1">
      <c r="B74" s="37"/>
      <c r="C74" s="31" t="s">
        <v>120</v>
      </c>
      <c r="D74" s="38"/>
      <c r="E74" s="38"/>
      <c r="F74" s="38"/>
      <c r="G74" s="38"/>
      <c r="H74" s="38"/>
      <c r="I74" s="142"/>
      <c r="J74" s="38"/>
      <c r="K74" s="38"/>
      <c r="L74" s="42"/>
    </row>
    <row r="75" s="1" customFormat="1" ht="16.5" customHeight="1">
      <c r="B75" s="37"/>
      <c r="C75" s="38"/>
      <c r="D75" s="38"/>
      <c r="E75" s="63" t="str">
        <f>E9</f>
        <v>VRN2 - Oprava propustku v km 99,587</v>
      </c>
      <c r="F75" s="38"/>
      <c r="G75" s="38"/>
      <c r="H75" s="38"/>
      <c r="I75" s="142"/>
      <c r="J75" s="38"/>
      <c r="K75" s="38"/>
      <c r="L75" s="42"/>
    </row>
    <row r="76" s="1" customFormat="1" ht="6.96" customHeight="1">
      <c r="B76" s="37"/>
      <c r="C76" s="38"/>
      <c r="D76" s="38"/>
      <c r="E76" s="38"/>
      <c r="F76" s="38"/>
      <c r="G76" s="38"/>
      <c r="H76" s="38"/>
      <c r="I76" s="142"/>
      <c r="J76" s="38"/>
      <c r="K76" s="38"/>
      <c r="L76" s="42"/>
    </row>
    <row r="77" s="1" customFormat="1" ht="12" customHeight="1">
      <c r="B77" s="37"/>
      <c r="C77" s="31" t="s">
        <v>22</v>
      </c>
      <c r="D77" s="38"/>
      <c r="E77" s="38"/>
      <c r="F77" s="26" t="str">
        <f>F12</f>
        <v xml:space="preserve"> </v>
      </c>
      <c r="G77" s="38"/>
      <c r="H77" s="38"/>
      <c r="I77" s="144" t="s">
        <v>24</v>
      </c>
      <c r="J77" s="66" t="str">
        <f>IF(J12="","",J12)</f>
        <v>16. 3. 2019</v>
      </c>
      <c r="K77" s="38"/>
      <c r="L77" s="42"/>
    </row>
    <row r="78" s="1" customFormat="1" ht="6.96" customHeight="1">
      <c r="B78" s="37"/>
      <c r="C78" s="38"/>
      <c r="D78" s="38"/>
      <c r="E78" s="38"/>
      <c r="F78" s="38"/>
      <c r="G78" s="38"/>
      <c r="H78" s="38"/>
      <c r="I78" s="142"/>
      <c r="J78" s="38"/>
      <c r="K78" s="38"/>
      <c r="L78" s="42"/>
    </row>
    <row r="79" s="1" customFormat="1" ht="13.65" customHeight="1">
      <c r="B79" s="37"/>
      <c r="C79" s="31" t="s">
        <v>28</v>
      </c>
      <c r="D79" s="38"/>
      <c r="E79" s="38"/>
      <c r="F79" s="26" t="str">
        <f>E15</f>
        <v xml:space="preserve"> </v>
      </c>
      <c r="G79" s="38"/>
      <c r="H79" s="38"/>
      <c r="I79" s="144" t="s">
        <v>33</v>
      </c>
      <c r="J79" s="35" t="str">
        <f>E21</f>
        <v xml:space="preserve"> </v>
      </c>
      <c r="K79" s="38"/>
      <c r="L79" s="42"/>
    </row>
    <row r="80" s="1" customFormat="1" ht="13.65" customHeight="1">
      <c r="B80" s="37"/>
      <c r="C80" s="31" t="s">
        <v>31</v>
      </c>
      <c r="D80" s="38"/>
      <c r="E80" s="38"/>
      <c r="F80" s="26" t="str">
        <f>IF(E18="","",E18)</f>
        <v>Vyplň údaj</v>
      </c>
      <c r="G80" s="38"/>
      <c r="H80" s="38"/>
      <c r="I80" s="144" t="s">
        <v>35</v>
      </c>
      <c r="J80" s="35" t="str">
        <f>E24</f>
        <v xml:space="preserve"> </v>
      </c>
      <c r="K80" s="38"/>
      <c r="L80" s="42"/>
    </row>
    <row r="81" s="1" customFormat="1" ht="10.32" customHeight="1">
      <c r="B81" s="37"/>
      <c r="C81" s="38"/>
      <c r="D81" s="38"/>
      <c r="E81" s="38"/>
      <c r="F81" s="38"/>
      <c r="G81" s="38"/>
      <c r="H81" s="38"/>
      <c r="I81" s="142"/>
      <c r="J81" s="38"/>
      <c r="K81" s="38"/>
      <c r="L81" s="42"/>
    </row>
    <row r="82" s="10" customFormat="1" ht="29.28" customHeight="1">
      <c r="B82" s="189"/>
      <c r="C82" s="190" t="s">
        <v>142</v>
      </c>
      <c r="D82" s="191" t="s">
        <v>56</v>
      </c>
      <c r="E82" s="191" t="s">
        <v>52</v>
      </c>
      <c r="F82" s="191" t="s">
        <v>53</v>
      </c>
      <c r="G82" s="191" t="s">
        <v>143</v>
      </c>
      <c r="H82" s="191" t="s">
        <v>144</v>
      </c>
      <c r="I82" s="192" t="s">
        <v>145</v>
      </c>
      <c r="J82" s="191" t="s">
        <v>126</v>
      </c>
      <c r="K82" s="193" t="s">
        <v>146</v>
      </c>
      <c r="L82" s="194"/>
      <c r="M82" s="87" t="s">
        <v>1</v>
      </c>
      <c r="N82" s="88" t="s">
        <v>41</v>
      </c>
      <c r="O82" s="88" t="s">
        <v>147</v>
      </c>
      <c r="P82" s="88" t="s">
        <v>148</v>
      </c>
      <c r="Q82" s="88" t="s">
        <v>149</v>
      </c>
      <c r="R82" s="88" t="s">
        <v>150</v>
      </c>
      <c r="S82" s="88" t="s">
        <v>151</v>
      </c>
      <c r="T82" s="89" t="s">
        <v>152</v>
      </c>
    </row>
    <row r="83" s="1" customFormat="1" ht="22.8" customHeight="1">
      <c r="B83" s="37"/>
      <c r="C83" s="94" t="s">
        <v>153</v>
      </c>
      <c r="D83" s="38"/>
      <c r="E83" s="38"/>
      <c r="F83" s="38"/>
      <c r="G83" s="38"/>
      <c r="H83" s="38"/>
      <c r="I83" s="142"/>
      <c r="J83" s="195">
        <f>BK83</f>
        <v>0</v>
      </c>
      <c r="K83" s="38"/>
      <c r="L83" s="42"/>
      <c r="M83" s="90"/>
      <c r="N83" s="91"/>
      <c r="O83" s="91"/>
      <c r="P83" s="196">
        <f>P84</f>
        <v>0</v>
      </c>
      <c r="Q83" s="91"/>
      <c r="R83" s="196">
        <f>R84</f>
        <v>0</v>
      </c>
      <c r="S83" s="91"/>
      <c r="T83" s="197">
        <f>T84</f>
        <v>0</v>
      </c>
      <c r="AT83" s="16" t="s">
        <v>70</v>
      </c>
      <c r="AU83" s="16" t="s">
        <v>128</v>
      </c>
      <c r="BK83" s="198">
        <f>BK84</f>
        <v>0</v>
      </c>
    </row>
    <row r="84" s="11" customFormat="1" ht="25.92" customHeight="1">
      <c r="B84" s="199"/>
      <c r="C84" s="200"/>
      <c r="D84" s="201" t="s">
        <v>70</v>
      </c>
      <c r="E84" s="202" t="s">
        <v>2206</v>
      </c>
      <c r="F84" s="202" t="s">
        <v>2207</v>
      </c>
      <c r="G84" s="200"/>
      <c r="H84" s="200"/>
      <c r="I84" s="203"/>
      <c r="J84" s="204">
        <f>BK84</f>
        <v>0</v>
      </c>
      <c r="K84" s="200"/>
      <c r="L84" s="205"/>
      <c r="M84" s="206"/>
      <c r="N84" s="207"/>
      <c r="O84" s="207"/>
      <c r="P84" s="208">
        <f>P85+P92+P96</f>
        <v>0</v>
      </c>
      <c r="Q84" s="207"/>
      <c r="R84" s="208">
        <f>R85+R92+R96</f>
        <v>0</v>
      </c>
      <c r="S84" s="207"/>
      <c r="T84" s="209">
        <f>T85+T92+T96</f>
        <v>0</v>
      </c>
      <c r="AR84" s="210" t="s">
        <v>198</v>
      </c>
      <c r="AT84" s="211" t="s">
        <v>70</v>
      </c>
      <c r="AU84" s="211" t="s">
        <v>71</v>
      </c>
      <c r="AY84" s="210" t="s">
        <v>156</v>
      </c>
      <c r="BK84" s="212">
        <f>BK85+BK92+BK96</f>
        <v>0</v>
      </c>
    </row>
    <row r="85" s="11" customFormat="1" ht="22.8" customHeight="1">
      <c r="B85" s="199"/>
      <c r="C85" s="200"/>
      <c r="D85" s="201" t="s">
        <v>70</v>
      </c>
      <c r="E85" s="213" t="s">
        <v>107</v>
      </c>
      <c r="F85" s="213" t="s">
        <v>2208</v>
      </c>
      <c r="G85" s="200"/>
      <c r="H85" s="200"/>
      <c r="I85" s="203"/>
      <c r="J85" s="214">
        <f>BK85</f>
        <v>0</v>
      </c>
      <c r="K85" s="200"/>
      <c r="L85" s="205"/>
      <c r="M85" s="206"/>
      <c r="N85" s="207"/>
      <c r="O85" s="207"/>
      <c r="P85" s="208">
        <f>SUM(P86:P91)</f>
        <v>0</v>
      </c>
      <c r="Q85" s="207"/>
      <c r="R85" s="208">
        <f>SUM(R86:R91)</f>
        <v>0</v>
      </c>
      <c r="S85" s="207"/>
      <c r="T85" s="209">
        <f>SUM(T86:T91)</f>
        <v>0</v>
      </c>
      <c r="AR85" s="210" t="s">
        <v>198</v>
      </c>
      <c r="AT85" s="211" t="s">
        <v>70</v>
      </c>
      <c r="AU85" s="211" t="s">
        <v>21</v>
      </c>
      <c r="AY85" s="210" t="s">
        <v>156</v>
      </c>
      <c r="BK85" s="212">
        <f>SUM(BK86:BK91)</f>
        <v>0</v>
      </c>
    </row>
    <row r="86" s="1" customFormat="1" ht="16.5" customHeight="1">
      <c r="B86" s="37"/>
      <c r="C86" s="215" t="s">
        <v>21</v>
      </c>
      <c r="D86" s="215" t="s">
        <v>158</v>
      </c>
      <c r="E86" s="216" t="s">
        <v>2209</v>
      </c>
      <c r="F86" s="217" t="s">
        <v>2210</v>
      </c>
      <c r="G86" s="218" t="s">
        <v>1998</v>
      </c>
      <c r="H86" s="219">
        <v>1</v>
      </c>
      <c r="I86" s="220"/>
      <c r="J86" s="221">
        <f>ROUND(I86*H86,2)</f>
        <v>0</v>
      </c>
      <c r="K86" s="217" t="s">
        <v>162</v>
      </c>
      <c r="L86" s="42"/>
      <c r="M86" s="222" t="s">
        <v>1</v>
      </c>
      <c r="N86" s="223" t="s">
        <v>42</v>
      </c>
      <c r="O86" s="78"/>
      <c r="P86" s="224">
        <f>O86*H86</f>
        <v>0</v>
      </c>
      <c r="Q86" s="224">
        <v>0</v>
      </c>
      <c r="R86" s="224">
        <f>Q86*H86</f>
        <v>0</v>
      </c>
      <c r="S86" s="224">
        <v>0</v>
      </c>
      <c r="T86" s="225">
        <f>S86*H86</f>
        <v>0</v>
      </c>
      <c r="AR86" s="16" t="s">
        <v>2211</v>
      </c>
      <c r="AT86" s="16" t="s">
        <v>158</v>
      </c>
      <c r="AU86" s="16" t="s">
        <v>79</v>
      </c>
      <c r="AY86" s="16" t="s">
        <v>156</v>
      </c>
      <c r="BE86" s="226">
        <f>IF(N86="základní",J86,0)</f>
        <v>0</v>
      </c>
      <c r="BF86" s="226">
        <f>IF(N86="snížená",J86,0)</f>
        <v>0</v>
      </c>
      <c r="BG86" s="226">
        <f>IF(N86="zákl. přenesená",J86,0)</f>
        <v>0</v>
      </c>
      <c r="BH86" s="226">
        <f>IF(N86="sníž. přenesená",J86,0)</f>
        <v>0</v>
      </c>
      <c r="BI86" s="226">
        <f>IF(N86="nulová",J86,0)</f>
        <v>0</v>
      </c>
      <c r="BJ86" s="16" t="s">
        <v>21</v>
      </c>
      <c r="BK86" s="226">
        <f>ROUND(I86*H86,2)</f>
        <v>0</v>
      </c>
      <c r="BL86" s="16" t="s">
        <v>2211</v>
      </c>
      <c r="BM86" s="16" t="s">
        <v>2232</v>
      </c>
    </row>
    <row r="87" s="1" customFormat="1">
      <c r="B87" s="37"/>
      <c r="C87" s="38"/>
      <c r="D87" s="227" t="s">
        <v>165</v>
      </c>
      <c r="E87" s="38"/>
      <c r="F87" s="228" t="s">
        <v>2213</v>
      </c>
      <c r="G87" s="38"/>
      <c r="H87" s="38"/>
      <c r="I87" s="142"/>
      <c r="J87" s="38"/>
      <c r="K87" s="38"/>
      <c r="L87" s="42"/>
      <c r="M87" s="229"/>
      <c r="N87" s="78"/>
      <c r="O87" s="78"/>
      <c r="P87" s="78"/>
      <c r="Q87" s="78"/>
      <c r="R87" s="78"/>
      <c r="S87" s="78"/>
      <c r="T87" s="79"/>
      <c r="AT87" s="16" t="s">
        <v>165</v>
      </c>
      <c r="AU87" s="16" t="s">
        <v>79</v>
      </c>
    </row>
    <row r="88" s="1" customFormat="1">
      <c r="B88" s="37"/>
      <c r="C88" s="38"/>
      <c r="D88" s="227" t="s">
        <v>189</v>
      </c>
      <c r="E88" s="38"/>
      <c r="F88" s="230" t="s">
        <v>2233</v>
      </c>
      <c r="G88" s="38"/>
      <c r="H88" s="38"/>
      <c r="I88" s="142"/>
      <c r="J88" s="38"/>
      <c r="K88" s="38"/>
      <c r="L88" s="42"/>
      <c r="M88" s="229"/>
      <c r="N88" s="78"/>
      <c r="O88" s="78"/>
      <c r="P88" s="78"/>
      <c r="Q88" s="78"/>
      <c r="R88" s="78"/>
      <c r="S88" s="78"/>
      <c r="T88" s="79"/>
      <c r="AT88" s="16" t="s">
        <v>189</v>
      </c>
      <c r="AU88" s="16" t="s">
        <v>79</v>
      </c>
    </row>
    <row r="89" s="1" customFormat="1" ht="16.5" customHeight="1">
      <c r="B89" s="37"/>
      <c r="C89" s="215" t="s">
        <v>79</v>
      </c>
      <c r="D89" s="215" t="s">
        <v>158</v>
      </c>
      <c r="E89" s="216" t="s">
        <v>2215</v>
      </c>
      <c r="F89" s="217" t="s">
        <v>2216</v>
      </c>
      <c r="G89" s="218" t="s">
        <v>1998</v>
      </c>
      <c r="H89" s="219">
        <v>1</v>
      </c>
      <c r="I89" s="220"/>
      <c r="J89" s="221">
        <f>ROUND(I89*H89,2)</f>
        <v>0</v>
      </c>
      <c r="K89" s="217" t="s">
        <v>162</v>
      </c>
      <c r="L89" s="42"/>
      <c r="M89" s="222" t="s">
        <v>1</v>
      </c>
      <c r="N89" s="223" t="s">
        <v>42</v>
      </c>
      <c r="O89" s="78"/>
      <c r="P89" s="224">
        <f>O89*H89</f>
        <v>0</v>
      </c>
      <c r="Q89" s="224">
        <v>0</v>
      </c>
      <c r="R89" s="224">
        <f>Q89*H89</f>
        <v>0</v>
      </c>
      <c r="S89" s="224">
        <v>0</v>
      </c>
      <c r="T89" s="225">
        <f>S89*H89</f>
        <v>0</v>
      </c>
      <c r="AR89" s="16" t="s">
        <v>2211</v>
      </c>
      <c r="AT89" s="16" t="s">
        <v>158</v>
      </c>
      <c r="AU89" s="16" t="s">
        <v>79</v>
      </c>
      <c r="AY89" s="16" t="s">
        <v>156</v>
      </c>
      <c r="BE89" s="226">
        <f>IF(N89="základní",J89,0)</f>
        <v>0</v>
      </c>
      <c r="BF89" s="226">
        <f>IF(N89="snížená",J89,0)</f>
        <v>0</v>
      </c>
      <c r="BG89" s="226">
        <f>IF(N89="zákl. přenesená",J89,0)</f>
        <v>0</v>
      </c>
      <c r="BH89" s="226">
        <f>IF(N89="sníž. přenesená",J89,0)</f>
        <v>0</v>
      </c>
      <c r="BI89" s="226">
        <f>IF(N89="nulová",J89,0)</f>
        <v>0</v>
      </c>
      <c r="BJ89" s="16" t="s">
        <v>21</v>
      </c>
      <c r="BK89" s="226">
        <f>ROUND(I89*H89,2)</f>
        <v>0</v>
      </c>
      <c r="BL89" s="16" t="s">
        <v>2211</v>
      </c>
      <c r="BM89" s="16" t="s">
        <v>2234</v>
      </c>
    </row>
    <row r="90" s="1" customFormat="1">
      <c r="B90" s="37"/>
      <c r="C90" s="38"/>
      <c r="D90" s="227" t="s">
        <v>165</v>
      </c>
      <c r="E90" s="38"/>
      <c r="F90" s="228" t="s">
        <v>2218</v>
      </c>
      <c r="G90" s="38"/>
      <c r="H90" s="38"/>
      <c r="I90" s="142"/>
      <c r="J90" s="38"/>
      <c r="K90" s="38"/>
      <c r="L90" s="42"/>
      <c r="M90" s="229"/>
      <c r="N90" s="78"/>
      <c r="O90" s="78"/>
      <c r="P90" s="78"/>
      <c r="Q90" s="78"/>
      <c r="R90" s="78"/>
      <c r="S90" s="78"/>
      <c r="T90" s="79"/>
      <c r="AT90" s="16" t="s">
        <v>165</v>
      </c>
      <c r="AU90" s="16" t="s">
        <v>79</v>
      </c>
    </row>
    <row r="91" s="1" customFormat="1">
      <c r="B91" s="37"/>
      <c r="C91" s="38"/>
      <c r="D91" s="227" t="s">
        <v>189</v>
      </c>
      <c r="E91" s="38"/>
      <c r="F91" s="230" t="s">
        <v>2219</v>
      </c>
      <c r="G91" s="38"/>
      <c r="H91" s="38"/>
      <c r="I91" s="142"/>
      <c r="J91" s="38"/>
      <c r="K91" s="38"/>
      <c r="L91" s="42"/>
      <c r="M91" s="229"/>
      <c r="N91" s="78"/>
      <c r="O91" s="78"/>
      <c r="P91" s="78"/>
      <c r="Q91" s="78"/>
      <c r="R91" s="78"/>
      <c r="S91" s="78"/>
      <c r="T91" s="79"/>
      <c r="AT91" s="16" t="s">
        <v>189</v>
      </c>
      <c r="AU91" s="16" t="s">
        <v>79</v>
      </c>
    </row>
    <row r="92" s="11" customFormat="1" ht="22.8" customHeight="1">
      <c r="B92" s="199"/>
      <c r="C92" s="200"/>
      <c r="D92" s="201" t="s">
        <v>70</v>
      </c>
      <c r="E92" s="213" t="s">
        <v>113</v>
      </c>
      <c r="F92" s="213" t="s">
        <v>2220</v>
      </c>
      <c r="G92" s="200"/>
      <c r="H92" s="200"/>
      <c r="I92" s="203"/>
      <c r="J92" s="214">
        <f>BK92</f>
        <v>0</v>
      </c>
      <c r="K92" s="200"/>
      <c r="L92" s="205"/>
      <c r="M92" s="206"/>
      <c r="N92" s="207"/>
      <c r="O92" s="207"/>
      <c r="P92" s="208">
        <f>SUM(P93:P95)</f>
        <v>0</v>
      </c>
      <c r="Q92" s="207"/>
      <c r="R92" s="208">
        <f>SUM(R93:R95)</f>
        <v>0</v>
      </c>
      <c r="S92" s="207"/>
      <c r="T92" s="209">
        <f>SUM(T93:T95)</f>
        <v>0</v>
      </c>
      <c r="AR92" s="210" t="s">
        <v>198</v>
      </c>
      <c r="AT92" s="211" t="s">
        <v>70</v>
      </c>
      <c r="AU92" s="211" t="s">
        <v>21</v>
      </c>
      <c r="AY92" s="210" t="s">
        <v>156</v>
      </c>
      <c r="BK92" s="212">
        <f>SUM(BK93:BK95)</f>
        <v>0</v>
      </c>
    </row>
    <row r="93" s="1" customFormat="1" ht="16.5" customHeight="1">
      <c r="B93" s="37"/>
      <c r="C93" s="215" t="s">
        <v>182</v>
      </c>
      <c r="D93" s="215" t="s">
        <v>158</v>
      </c>
      <c r="E93" s="216" t="s">
        <v>2221</v>
      </c>
      <c r="F93" s="217" t="s">
        <v>2220</v>
      </c>
      <c r="G93" s="218" t="s">
        <v>1998</v>
      </c>
      <c r="H93" s="219">
        <v>1</v>
      </c>
      <c r="I93" s="220"/>
      <c r="J93" s="221">
        <f>ROUND(I93*H93,2)</f>
        <v>0</v>
      </c>
      <c r="K93" s="217" t="s">
        <v>162</v>
      </c>
      <c r="L93" s="42"/>
      <c r="M93" s="222" t="s">
        <v>1</v>
      </c>
      <c r="N93" s="223" t="s">
        <v>42</v>
      </c>
      <c r="O93" s="78"/>
      <c r="P93" s="224">
        <f>O93*H93</f>
        <v>0</v>
      </c>
      <c r="Q93" s="224">
        <v>0</v>
      </c>
      <c r="R93" s="224">
        <f>Q93*H93</f>
        <v>0</v>
      </c>
      <c r="S93" s="224">
        <v>0</v>
      </c>
      <c r="T93" s="225">
        <f>S93*H93</f>
        <v>0</v>
      </c>
      <c r="AR93" s="16" t="s">
        <v>2211</v>
      </c>
      <c r="AT93" s="16" t="s">
        <v>158</v>
      </c>
      <c r="AU93" s="16" t="s">
        <v>79</v>
      </c>
      <c r="AY93" s="16" t="s">
        <v>156</v>
      </c>
      <c r="BE93" s="226">
        <f>IF(N93="základní",J93,0)</f>
        <v>0</v>
      </c>
      <c r="BF93" s="226">
        <f>IF(N93="snížená",J93,0)</f>
        <v>0</v>
      </c>
      <c r="BG93" s="226">
        <f>IF(N93="zákl. přenesená",J93,0)</f>
        <v>0</v>
      </c>
      <c r="BH93" s="226">
        <f>IF(N93="sníž. přenesená",J93,0)</f>
        <v>0</v>
      </c>
      <c r="BI93" s="226">
        <f>IF(N93="nulová",J93,0)</f>
        <v>0</v>
      </c>
      <c r="BJ93" s="16" t="s">
        <v>21</v>
      </c>
      <c r="BK93" s="226">
        <f>ROUND(I93*H93,2)</f>
        <v>0</v>
      </c>
      <c r="BL93" s="16" t="s">
        <v>2211</v>
      </c>
      <c r="BM93" s="16" t="s">
        <v>2235</v>
      </c>
    </row>
    <row r="94" s="1" customFormat="1">
      <c r="B94" s="37"/>
      <c r="C94" s="38"/>
      <c r="D94" s="227" t="s">
        <v>165</v>
      </c>
      <c r="E94" s="38"/>
      <c r="F94" s="228" t="s">
        <v>2223</v>
      </c>
      <c r="G94" s="38"/>
      <c r="H94" s="38"/>
      <c r="I94" s="142"/>
      <c r="J94" s="38"/>
      <c r="K94" s="38"/>
      <c r="L94" s="42"/>
      <c r="M94" s="229"/>
      <c r="N94" s="78"/>
      <c r="O94" s="78"/>
      <c r="P94" s="78"/>
      <c r="Q94" s="78"/>
      <c r="R94" s="78"/>
      <c r="S94" s="78"/>
      <c r="T94" s="79"/>
      <c r="AT94" s="16" t="s">
        <v>165</v>
      </c>
      <c r="AU94" s="16" t="s">
        <v>79</v>
      </c>
    </row>
    <row r="95" s="1" customFormat="1">
      <c r="B95" s="37"/>
      <c r="C95" s="38"/>
      <c r="D95" s="227" t="s">
        <v>189</v>
      </c>
      <c r="E95" s="38"/>
      <c r="F95" s="230" t="s">
        <v>2236</v>
      </c>
      <c r="G95" s="38"/>
      <c r="H95" s="38"/>
      <c r="I95" s="142"/>
      <c r="J95" s="38"/>
      <c r="K95" s="38"/>
      <c r="L95" s="42"/>
      <c r="M95" s="229"/>
      <c r="N95" s="78"/>
      <c r="O95" s="78"/>
      <c r="P95" s="78"/>
      <c r="Q95" s="78"/>
      <c r="R95" s="78"/>
      <c r="S95" s="78"/>
      <c r="T95" s="79"/>
      <c r="AT95" s="16" t="s">
        <v>189</v>
      </c>
      <c r="AU95" s="16" t="s">
        <v>79</v>
      </c>
    </row>
    <row r="96" s="11" customFormat="1" ht="22.8" customHeight="1">
      <c r="B96" s="199"/>
      <c r="C96" s="200"/>
      <c r="D96" s="201" t="s">
        <v>70</v>
      </c>
      <c r="E96" s="213" t="s">
        <v>116</v>
      </c>
      <c r="F96" s="213" t="s">
        <v>2225</v>
      </c>
      <c r="G96" s="200"/>
      <c r="H96" s="200"/>
      <c r="I96" s="203"/>
      <c r="J96" s="214">
        <f>BK96</f>
        <v>0</v>
      </c>
      <c r="K96" s="200"/>
      <c r="L96" s="205"/>
      <c r="M96" s="206"/>
      <c r="N96" s="207"/>
      <c r="O96" s="207"/>
      <c r="P96" s="208">
        <f>SUM(P97:P99)</f>
        <v>0</v>
      </c>
      <c r="Q96" s="207"/>
      <c r="R96" s="208">
        <f>SUM(R97:R99)</f>
        <v>0</v>
      </c>
      <c r="S96" s="207"/>
      <c r="T96" s="209">
        <f>SUM(T97:T99)</f>
        <v>0</v>
      </c>
      <c r="AR96" s="210" t="s">
        <v>198</v>
      </c>
      <c r="AT96" s="211" t="s">
        <v>70</v>
      </c>
      <c r="AU96" s="211" t="s">
        <v>21</v>
      </c>
      <c r="AY96" s="210" t="s">
        <v>156</v>
      </c>
      <c r="BK96" s="212">
        <f>SUM(BK97:BK99)</f>
        <v>0</v>
      </c>
    </row>
    <row r="97" s="1" customFormat="1" ht="16.5" customHeight="1">
      <c r="B97" s="37"/>
      <c r="C97" s="215" t="s">
        <v>163</v>
      </c>
      <c r="D97" s="215" t="s">
        <v>158</v>
      </c>
      <c r="E97" s="216" t="s">
        <v>2226</v>
      </c>
      <c r="F97" s="217" t="s">
        <v>2227</v>
      </c>
      <c r="G97" s="218" t="s">
        <v>1998</v>
      </c>
      <c r="H97" s="219">
        <v>1</v>
      </c>
      <c r="I97" s="220"/>
      <c r="J97" s="221">
        <f>ROUND(I97*H97,2)</f>
        <v>0</v>
      </c>
      <c r="K97" s="217" t="s">
        <v>162</v>
      </c>
      <c r="L97" s="42"/>
      <c r="M97" s="222" t="s">
        <v>1</v>
      </c>
      <c r="N97" s="223" t="s">
        <v>42</v>
      </c>
      <c r="O97" s="78"/>
      <c r="P97" s="224">
        <f>O97*H97</f>
        <v>0</v>
      </c>
      <c r="Q97" s="224">
        <v>0</v>
      </c>
      <c r="R97" s="224">
        <f>Q97*H97</f>
        <v>0</v>
      </c>
      <c r="S97" s="224">
        <v>0</v>
      </c>
      <c r="T97" s="225">
        <f>S97*H97</f>
        <v>0</v>
      </c>
      <c r="AR97" s="16" t="s">
        <v>2211</v>
      </c>
      <c r="AT97" s="16" t="s">
        <v>158</v>
      </c>
      <c r="AU97" s="16" t="s">
        <v>79</v>
      </c>
      <c r="AY97" s="16" t="s">
        <v>156</v>
      </c>
      <c r="BE97" s="226">
        <f>IF(N97="základní",J97,0)</f>
        <v>0</v>
      </c>
      <c r="BF97" s="226">
        <f>IF(N97="snížená",J97,0)</f>
        <v>0</v>
      </c>
      <c r="BG97" s="226">
        <f>IF(N97="zákl. přenesená",J97,0)</f>
        <v>0</v>
      </c>
      <c r="BH97" s="226">
        <f>IF(N97="sníž. přenesená",J97,0)</f>
        <v>0</v>
      </c>
      <c r="BI97" s="226">
        <f>IF(N97="nulová",J97,0)</f>
        <v>0</v>
      </c>
      <c r="BJ97" s="16" t="s">
        <v>21</v>
      </c>
      <c r="BK97" s="226">
        <f>ROUND(I97*H97,2)</f>
        <v>0</v>
      </c>
      <c r="BL97" s="16" t="s">
        <v>2211</v>
      </c>
      <c r="BM97" s="16" t="s">
        <v>2237</v>
      </c>
    </row>
    <row r="98" s="1" customFormat="1">
      <c r="B98" s="37"/>
      <c r="C98" s="38"/>
      <c r="D98" s="227" t="s">
        <v>165</v>
      </c>
      <c r="E98" s="38"/>
      <c r="F98" s="228" t="s">
        <v>2229</v>
      </c>
      <c r="G98" s="38"/>
      <c r="H98" s="38"/>
      <c r="I98" s="142"/>
      <c r="J98" s="38"/>
      <c r="K98" s="38"/>
      <c r="L98" s="42"/>
      <c r="M98" s="229"/>
      <c r="N98" s="78"/>
      <c r="O98" s="78"/>
      <c r="P98" s="78"/>
      <c r="Q98" s="78"/>
      <c r="R98" s="78"/>
      <c r="S98" s="78"/>
      <c r="T98" s="79"/>
      <c r="AT98" s="16" t="s">
        <v>165</v>
      </c>
      <c r="AU98" s="16" t="s">
        <v>79</v>
      </c>
    </row>
    <row r="99" s="1" customFormat="1">
      <c r="B99" s="37"/>
      <c r="C99" s="38"/>
      <c r="D99" s="227" t="s">
        <v>189</v>
      </c>
      <c r="E99" s="38"/>
      <c r="F99" s="230" t="s">
        <v>2230</v>
      </c>
      <c r="G99" s="38"/>
      <c r="H99" s="38"/>
      <c r="I99" s="142"/>
      <c r="J99" s="38"/>
      <c r="K99" s="38"/>
      <c r="L99" s="42"/>
      <c r="M99" s="274"/>
      <c r="N99" s="275"/>
      <c r="O99" s="275"/>
      <c r="P99" s="275"/>
      <c r="Q99" s="275"/>
      <c r="R99" s="275"/>
      <c r="S99" s="275"/>
      <c r="T99" s="276"/>
      <c r="AT99" s="16" t="s">
        <v>189</v>
      </c>
      <c r="AU99" s="16" t="s">
        <v>79</v>
      </c>
    </row>
    <row r="100" s="1" customFormat="1" ht="6.96" customHeight="1">
      <c r="B100" s="56"/>
      <c r="C100" s="57"/>
      <c r="D100" s="57"/>
      <c r="E100" s="57"/>
      <c r="F100" s="57"/>
      <c r="G100" s="57"/>
      <c r="H100" s="57"/>
      <c r="I100" s="166"/>
      <c r="J100" s="57"/>
      <c r="K100" s="57"/>
      <c r="L100" s="42"/>
    </row>
  </sheetData>
  <sheetProtection sheet="1" autoFilter="0" formatColumns="0" formatRows="0" objects="1" scenarios="1" spinCount="100000" saltValue="vQyK3p4TAxHD3pplff18i1NWULlszeyFbNT+wmlFEKy2aSvG1q/sa/4xVNF4ZdW+BF3iDXWwYEJLUE6Jf/228Q==" hashValue="xeUhtCo2QoAHv+ZclpepVa0va9OXpnZtRGidDpQt6DXTJy3dYSOq/0Iu7DjanwW5cWH/3hgOrFw+Z8aUFHuQvw==" algorithmName="SHA-512" password="CC35"/>
  <autoFilter ref="C82:K99"/>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115</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s="1" customFormat="1" ht="12" customHeight="1">
      <c r="B8" s="42"/>
      <c r="D8" s="140" t="s">
        <v>120</v>
      </c>
      <c r="I8" s="142"/>
      <c r="L8" s="42"/>
    </row>
    <row r="9" s="1" customFormat="1" ht="36.96" customHeight="1">
      <c r="B9" s="42"/>
      <c r="E9" s="143" t="s">
        <v>2238</v>
      </c>
      <c r="F9" s="1"/>
      <c r="G9" s="1"/>
      <c r="H9" s="1"/>
      <c r="I9" s="142"/>
      <c r="L9" s="42"/>
    </row>
    <row r="10" s="1" customFormat="1">
      <c r="B10" s="42"/>
      <c r="I10" s="142"/>
      <c r="L10" s="42"/>
    </row>
    <row r="11" s="1" customFormat="1" ht="12" customHeight="1">
      <c r="B11" s="42"/>
      <c r="D11" s="140" t="s">
        <v>19</v>
      </c>
      <c r="F11" s="16" t="s">
        <v>1</v>
      </c>
      <c r="I11" s="144" t="s">
        <v>20</v>
      </c>
      <c r="J11" s="16" t="s">
        <v>1</v>
      </c>
      <c r="L11" s="42"/>
    </row>
    <row r="12" s="1" customFormat="1" ht="12" customHeight="1">
      <c r="B12" s="42"/>
      <c r="D12" s="140" t="s">
        <v>22</v>
      </c>
      <c r="F12" s="16" t="s">
        <v>23</v>
      </c>
      <c r="I12" s="144" t="s">
        <v>24</v>
      </c>
      <c r="J12" s="145" t="str">
        <f>'Rekapitulace zakázky'!AN8</f>
        <v>16. 3. 2019</v>
      </c>
      <c r="L12" s="42"/>
    </row>
    <row r="13" s="1" customFormat="1" ht="10.8" customHeight="1">
      <c r="B13" s="42"/>
      <c r="I13" s="142"/>
      <c r="L13" s="42"/>
    </row>
    <row r="14" s="1" customFormat="1" ht="12" customHeight="1">
      <c r="B14" s="42"/>
      <c r="D14" s="140" t="s">
        <v>28</v>
      </c>
      <c r="I14" s="144" t="s">
        <v>29</v>
      </c>
      <c r="J14" s="16" t="str">
        <f>IF('Rekapitulace zakázky'!AN10="","",'Rekapitulace zakázky'!AN10)</f>
        <v/>
      </c>
      <c r="L14" s="42"/>
    </row>
    <row r="15" s="1" customFormat="1" ht="18" customHeight="1">
      <c r="B15" s="42"/>
      <c r="E15" s="16" t="str">
        <f>IF('Rekapitulace zakázky'!E11="","",'Rekapitulace zakázky'!E11)</f>
        <v xml:space="preserve"> </v>
      </c>
      <c r="I15" s="144" t="s">
        <v>30</v>
      </c>
      <c r="J15" s="16" t="str">
        <f>IF('Rekapitulace zakázky'!AN11="","",'Rekapitulace zakázky'!AN11)</f>
        <v/>
      </c>
      <c r="L15" s="42"/>
    </row>
    <row r="16" s="1" customFormat="1" ht="6.96" customHeight="1">
      <c r="B16" s="42"/>
      <c r="I16" s="142"/>
      <c r="L16" s="42"/>
    </row>
    <row r="17" s="1" customFormat="1" ht="12" customHeight="1">
      <c r="B17" s="42"/>
      <c r="D17" s="140" t="s">
        <v>31</v>
      </c>
      <c r="I17" s="144" t="s">
        <v>29</v>
      </c>
      <c r="J17" s="32" t="str">
        <f>'Rekapitulace zakázky'!AN13</f>
        <v>Vyplň údaj</v>
      </c>
      <c r="L17" s="42"/>
    </row>
    <row r="18" s="1" customFormat="1" ht="18" customHeight="1">
      <c r="B18" s="42"/>
      <c r="E18" s="32" t="str">
        <f>'Rekapitulace zakázky'!E14</f>
        <v>Vyplň údaj</v>
      </c>
      <c r="F18" s="16"/>
      <c r="G18" s="16"/>
      <c r="H18" s="16"/>
      <c r="I18" s="144" t="s">
        <v>30</v>
      </c>
      <c r="J18" s="32" t="str">
        <f>'Rekapitulace zakázky'!AN14</f>
        <v>Vyplň údaj</v>
      </c>
      <c r="L18" s="42"/>
    </row>
    <row r="19" s="1" customFormat="1" ht="6.96" customHeight="1">
      <c r="B19" s="42"/>
      <c r="I19" s="142"/>
      <c r="L19" s="42"/>
    </row>
    <row r="20" s="1" customFormat="1" ht="12" customHeight="1">
      <c r="B20" s="42"/>
      <c r="D20" s="140" t="s">
        <v>33</v>
      </c>
      <c r="I20" s="144" t="s">
        <v>29</v>
      </c>
      <c r="J20" s="16" t="str">
        <f>IF('Rekapitulace zakázky'!AN16="","",'Rekapitulace zakázky'!AN16)</f>
        <v/>
      </c>
      <c r="L20" s="42"/>
    </row>
    <row r="21" s="1" customFormat="1" ht="18" customHeight="1">
      <c r="B21" s="42"/>
      <c r="E21" s="16" t="str">
        <f>IF('Rekapitulace zakázky'!E17="","",'Rekapitulace zakázky'!E17)</f>
        <v xml:space="preserve"> </v>
      </c>
      <c r="I21" s="144" t="s">
        <v>30</v>
      </c>
      <c r="J21" s="16" t="str">
        <f>IF('Rekapitulace zakázky'!AN17="","",'Rekapitulace zakázky'!AN17)</f>
        <v/>
      </c>
      <c r="L21" s="42"/>
    </row>
    <row r="22" s="1" customFormat="1" ht="6.96" customHeight="1">
      <c r="B22" s="42"/>
      <c r="I22" s="142"/>
      <c r="L22" s="42"/>
    </row>
    <row r="23" s="1" customFormat="1" ht="12" customHeight="1">
      <c r="B23" s="42"/>
      <c r="D23" s="140" t="s">
        <v>35</v>
      </c>
      <c r="I23" s="144" t="s">
        <v>29</v>
      </c>
      <c r="J23" s="16" t="str">
        <f>IF('Rekapitulace zakázky'!AN19="","",'Rekapitulace zakázky'!AN19)</f>
        <v/>
      </c>
      <c r="L23" s="42"/>
    </row>
    <row r="24" s="1" customFormat="1" ht="18" customHeight="1">
      <c r="B24" s="42"/>
      <c r="E24" s="16" t="str">
        <f>IF('Rekapitulace zakázky'!E20="","",'Rekapitulace zakázky'!E20)</f>
        <v xml:space="preserve"> </v>
      </c>
      <c r="I24" s="144" t="s">
        <v>30</v>
      </c>
      <c r="J24" s="16" t="str">
        <f>IF('Rekapitulace zakázky'!AN20="","",'Rekapitulace zakázky'!AN20)</f>
        <v/>
      </c>
      <c r="L24" s="42"/>
    </row>
    <row r="25" s="1" customFormat="1" ht="6.96" customHeight="1">
      <c r="B25" s="42"/>
      <c r="I25" s="142"/>
      <c r="L25" s="42"/>
    </row>
    <row r="26" s="1" customFormat="1" ht="12" customHeight="1">
      <c r="B26" s="42"/>
      <c r="D26" s="140" t="s">
        <v>36</v>
      </c>
      <c r="I26" s="142"/>
      <c r="L26" s="42"/>
    </row>
    <row r="27" s="7" customFormat="1" ht="16.5" customHeight="1">
      <c r="B27" s="146"/>
      <c r="E27" s="147" t="s">
        <v>1</v>
      </c>
      <c r="F27" s="147"/>
      <c r="G27" s="147"/>
      <c r="H27" s="147"/>
      <c r="I27" s="148"/>
      <c r="L27" s="146"/>
    </row>
    <row r="28" s="1" customFormat="1" ht="6.96" customHeight="1">
      <c r="B28" s="42"/>
      <c r="I28" s="142"/>
      <c r="L28" s="42"/>
    </row>
    <row r="29" s="1" customFormat="1" ht="6.96" customHeight="1">
      <c r="B29" s="42"/>
      <c r="D29" s="70"/>
      <c r="E29" s="70"/>
      <c r="F29" s="70"/>
      <c r="G29" s="70"/>
      <c r="H29" s="70"/>
      <c r="I29" s="149"/>
      <c r="J29" s="70"/>
      <c r="K29" s="70"/>
      <c r="L29" s="42"/>
    </row>
    <row r="30" s="1" customFormat="1" ht="25.44" customHeight="1">
      <c r="B30" s="42"/>
      <c r="D30" s="150" t="s">
        <v>37</v>
      </c>
      <c r="I30" s="142"/>
      <c r="J30" s="151">
        <f>ROUND(J83, 2)</f>
        <v>0</v>
      </c>
      <c r="L30" s="42"/>
    </row>
    <row r="31" s="1" customFormat="1" ht="6.96" customHeight="1">
      <c r="B31" s="42"/>
      <c r="D31" s="70"/>
      <c r="E31" s="70"/>
      <c r="F31" s="70"/>
      <c r="G31" s="70"/>
      <c r="H31" s="70"/>
      <c r="I31" s="149"/>
      <c r="J31" s="70"/>
      <c r="K31" s="70"/>
      <c r="L31" s="42"/>
    </row>
    <row r="32" s="1" customFormat="1" ht="14.4" customHeight="1">
      <c r="B32" s="42"/>
      <c r="F32" s="152" t="s">
        <v>39</v>
      </c>
      <c r="I32" s="153" t="s">
        <v>38</v>
      </c>
      <c r="J32" s="152" t="s">
        <v>40</v>
      </c>
      <c r="L32" s="42"/>
    </row>
    <row r="33" s="1" customFormat="1" ht="14.4" customHeight="1">
      <c r="B33" s="42"/>
      <c r="D33" s="140" t="s">
        <v>41</v>
      </c>
      <c r="E33" s="140" t="s">
        <v>42</v>
      </c>
      <c r="F33" s="154">
        <f>ROUND((SUM(BE83:BE99)),  2)</f>
        <v>0</v>
      </c>
      <c r="I33" s="155">
        <v>0.20999999999999999</v>
      </c>
      <c r="J33" s="154">
        <f>ROUND(((SUM(BE83:BE99))*I33),  2)</f>
        <v>0</v>
      </c>
      <c r="L33" s="42"/>
    </row>
    <row r="34" s="1" customFormat="1" ht="14.4" customHeight="1">
      <c r="B34" s="42"/>
      <c r="E34" s="140" t="s">
        <v>43</v>
      </c>
      <c r="F34" s="154">
        <f>ROUND((SUM(BF83:BF99)),  2)</f>
        <v>0</v>
      </c>
      <c r="I34" s="155">
        <v>0.14999999999999999</v>
      </c>
      <c r="J34" s="154">
        <f>ROUND(((SUM(BF83:BF99))*I34),  2)</f>
        <v>0</v>
      </c>
      <c r="L34" s="42"/>
    </row>
    <row r="35" hidden="1" s="1" customFormat="1" ht="14.4" customHeight="1">
      <c r="B35" s="42"/>
      <c r="E35" s="140" t="s">
        <v>44</v>
      </c>
      <c r="F35" s="154">
        <f>ROUND((SUM(BG83:BG99)),  2)</f>
        <v>0</v>
      </c>
      <c r="I35" s="155">
        <v>0.20999999999999999</v>
      </c>
      <c r="J35" s="154">
        <f>0</f>
        <v>0</v>
      </c>
      <c r="L35" s="42"/>
    </row>
    <row r="36" hidden="1" s="1" customFormat="1" ht="14.4" customHeight="1">
      <c r="B36" s="42"/>
      <c r="E36" s="140" t="s">
        <v>45</v>
      </c>
      <c r="F36" s="154">
        <f>ROUND((SUM(BH83:BH99)),  2)</f>
        <v>0</v>
      </c>
      <c r="I36" s="155">
        <v>0.14999999999999999</v>
      </c>
      <c r="J36" s="154">
        <f>0</f>
        <v>0</v>
      </c>
      <c r="L36" s="42"/>
    </row>
    <row r="37" hidden="1" s="1" customFormat="1" ht="14.4" customHeight="1">
      <c r="B37" s="42"/>
      <c r="E37" s="140" t="s">
        <v>46</v>
      </c>
      <c r="F37" s="154">
        <f>ROUND((SUM(BI83:BI99)),  2)</f>
        <v>0</v>
      </c>
      <c r="I37" s="155">
        <v>0</v>
      </c>
      <c r="J37" s="154">
        <f>0</f>
        <v>0</v>
      </c>
      <c r="L37" s="42"/>
    </row>
    <row r="38" s="1" customFormat="1" ht="6.96" customHeight="1">
      <c r="B38" s="42"/>
      <c r="I38" s="142"/>
      <c r="L38" s="42"/>
    </row>
    <row r="39" s="1" customFormat="1" ht="25.44" customHeight="1">
      <c r="B39" s="42"/>
      <c r="C39" s="156"/>
      <c r="D39" s="157" t="s">
        <v>47</v>
      </c>
      <c r="E39" s="158"/>
      <c r="F39" s="158"/>
      <c r="G39" s="159" t="s">
        <v>48</v>
      </c>
      <c r="H39" s="160" t="s">
        <v>49</v>
      </c>
      <c r="I39" s="161"/>
      <c r="J39" s="162">
        <f>SUM(J30:J37)</f>
        <v>0</v>
      </c>
      <c r="K39" s="163"/>
      <c r="L39" s="42"/>
    </row>
    <row r="40" s="1" customFormat="1" ht="14.4" customHeight="1">
      <c r="B40" s="164"/>
      <c r="C40" s="165"/>
      <c r="D40" s="165"/>
      <c r="E40" s="165"/>
      <c r="F40" s="165"/>
      <c r="G40" s="165"/>
      <c r="H40" s="165"/>
      <c r="I40" s="166"/>
      <c r="J40" s="165"/>
      <c r="K40" s="165"/>
      <c r="L40" s="42"/>
    </row>
    <row r="44" s="1" customFormat="1" ht="6.96" customHeight="1">
      <c r="B44" s="167"/>
      <c r="C44" s="168"/>
      <c r="D44" s="168"/>
      <c r="E44" s="168"/>
      <c r="F44" s="168"/>
      <c r="G44" s="168"/>
      <c r="H44" s="168"/>
      <c r="I44" s="169"/>
      <c r="J44" s="168"/>
      <c r="K44" s="168"/>
      <c r="L44" s="42"/>
    </row>
    <row r="45" s="1" customFormat="1" ht="24.96" customHeight="1">
      <c r="B45" s="37"/>
      <c r="C45" s="22" t="s">
        <v>124</v>
      </c>
      <c r="D45" s="38"/>
      <c r="E45" s="38"/>
      <c r="F45" s="38"/>
      <c r="G45" s="38"/>
      <c r="H45" s="38"/>
      <c r="I45" s="142"/>
      <c r="J45" s="38"/>
      <c r="K45" s="38"/>
      <c r="L45" s="42"/>
    </row>
    <row r="46" s="1" customFormat="1" ht="6.96" customHeight="1">
      <c r="B46" s="37"/>
      <c r="C46" s="38"/>
      <c r="D46" s="38"/>
      <c r="E46" s="38"/>
      <c r="F46" s="38"/>
      <c r="G46" s="38"/>
      <c r="H46" s="38"/>
      <c r="I46" s="142"/>
      <c r="J46" s="38"/>
      <c r="K46" s="38"/>
      <c r="L46" s="42"/>
    </row>
    <row r="47" s="1" customFormat="1" ht="12" customHeight="1">
      <c r="B47" s="37"/>
      <c r="C47" s="31" t="s">
        <v>16</v>
      </c>
      <c r="D47" s="38"/>
      <c r="E47" s="38"/>
      <c r="F47" s="38"/>
      <c r="G47" s="38"/>
      <c r="H47" s="38"/>
      <c r="I47" s="142"/>
      <c r="J47" s="38"/>
      <c r="K47" s="38"/>
      <c r="L47" s="42"/>
    </row>
    <row r="48" s="1" customFormat="1" ht="16.5" customHeight="1">
      <c r="B48" s="37"/>
      <c r="C48" s="38"/>
      <c r="D48" s="38"/>
      <c r="E48" s="170" t="str">
        <f>E7</f>
        <v>Oprava mostních objektů v úseku Měcholupy - Žatec</v>
      </c>
      <c r="F48" s="31"/>
      <c r="G48" s="31"/>
      <c r="H48" s="31"/>
      <c r="I48" s="142"/>
      <c r="J48" s="38"/>
      <c r="K48" s="38"/>
      <c r="L48" s="42"/>
    </row>
    <row r="49" s="1" customFormat="1" ht="12" customHeight="1">
      <c r="B49" s="37"/>
      <c r="C49" s="31" t="s">
        <v>120</v>
      </c>
      <c r="D49" s="38"/>
      <c r="E49" s="38"/>
      <c r="F49" s="38"/>
      <c r="G49" s="38"/>
      <c r="H49" s="38"/>
      <c r="I49" s="142"/>
      <c r="J49" s="38"/>
      <c r="K49" s="38"/>
      <c r="L49" s="42"/>
    </row>
    <row r="50" s="1" customFormat="1" ht="16.5" customHeight="1">
      <c r="B50" s="37"/>
      <c r="C50" s="38"/>
      <c r="D50" s="38"/>
      <c r="E50" s="63" t="str">
        <f>E9</f>
        <v>VRN3 - Oprava propustku v km 99,712</v>
      </c>
      <c r="F50" s="38"/>
      <c r="G50" s="38"/>
      <c r="H50" s="38"/>
      <c r="I50" s="142"/>
      <c r="J50" s="38"/>
      <c r="K50" s="38"/>
      <c r="L50" s="42"/>
    </row>
    <row r="51" s="1" customFormat="1" ht="6.96" customHeight="1">
      <c r="B51" s="37"/>
      <c r="C51" s="38"/>
      <c r="D51" s="38"/>
      <c r="E51" s="38"/>
      <c r="F51" s="38"/>
      <c r="G51" s="38"/>
      <c r="H51" s="38"/>
      <c r="I51" s="142"/>
      <c r="J51" s="38"/>
      <c r="K51" s="38"/>
      <c r="L51" s="42"/>
    </row>
    <row r="52" s="1" customFormat="1" ht="12" customHeight="1">
      <c r="B52" s="37"/>
      <c r="C52" s="31" t="s">
        <v>22</v>
      </c>
      <c r="D52" s="38"/>
      <c r="E52" s="38"/>
      <c r="F52" s="26" t="str">
        <f>F12</f>
        <v xml:space="preserve"> </v>
      </c>
      <c r="G52" s="38"/>
      <c r="H52" s="38"/>
      <c r="I52" s="144" t="s">
        <v>24</v>
      </c>
      <c r="J52" s="66" t="str">
        <f>IF(J12="","",J12)</f>
        <v>16. 3. 2019</v>
      </c>
      <c r="K52" s="38"/>
      <c r="L52" s="42"/>
    </row>
    <row r="53" s="1" customFormat="1" ht="6.96" customHeight="1">
      <c r="B53" s="37"/>
      <c r="C53" s="38"/>
      <c r="D53" s="38"/>
      <c r="E53" s="38"/>
      <c r="F53" s="38"/>
      <c r="G53" s="38"/>
      <c r="H53" s="38"/>
      <c r="I53" s="142"/>
      <c r="J53" s="38"/>
      <c r="K53" s="38"/>
      <c r="L53" s="42"/>
    </row>
    <row r="54" s="1" customFormat="1" ht="13.65" customHeight="1">
      <c r="B54" s="37"/>
      <c r="C54" s="31" t="s">
        <v>28</v>
      </c>
      <c r="D54" s="38"/>
      <c r="E54" s="38"/>
      <c r="F54" s="26" t="str">
        <f>E15</f>
        <v xml:space="preserve"> </v>
      </c>
      <c r="G54" s="38"/>
      <c r="H54" s="38"/>
      <c r="I54" s="144" t="s">
        <v>33</v>
      </c>
      <c r="J54" s="35" t="str">
        <f>E21</f>
        <v xml:space="preserve"> </v>
      </c>
      <c r="K54" s="38"/>
      <c r="L54" s="42"/>
    </row>
    <row r="55" s="1" customFormat="1" ht="13.65" customHeight="1">
      <c r="B55" s="37"/>
      <c r="C55" s="31" t="s">
        <v>31</v>
      </c>
      <c r="D55" s="38"/>
      <c r="E55" s="38"/>
      <c r="F55" s="26" t="str">
        <f>IF(E18="","",E18)</f>
        <v>Vyplň údaj</v>
      </c>
      <c r="G55" s="38"/>
      <c r="H55" s="38"/>
      <c r="I55" s="144" t="s">
        <v>35</v>
      </c>
      <c r="J55" s="35" t="str">
        <f>E24</f>
        <v xml:space="preserve"> </v>
      </c>
      <c r="K55" s="38"/>
      <c r="L55" s="42"/>
    </row>
    <row r="56" s="1" customFormat="1" ht="10.32" customHeight="1">
      <c r="B56" s="37"/>
      <c r="C56" s="38"/>
      <c r="D56" s="38"/>
      <c r="E56" s="38"/>
      <c r="F56" s="38"/>
      <c r="G56" s="38"/>
      <c r="H56" s="38"/>
      <c r="I56" s="142"/>
      <c r="J56" s="38"/>
      <c r="K56" s="38"/>
      <c r="L56" s="42"/>
    </row>
    <row r="57" s="1" customFormat="1" ht="29.28" customHeight="1">
      <c r="B57" s="37"/>
      <c r="C57" s="171" t="s">
        <v>125</v>
      </c>
      <c r="D57" s="172"/>
      <c r="E57" s="172"/>
      <c r="F57" s="172"/>
      <c r="G57" s="172"/>
      <c r="H57" s="172"/>
      <c r="I57" s="173"/>
      <c r="J57" s="174" t="s">
        <v>126</v>
      </c>
      <c r="K57" s="172"/>
      <c r="L57" s="42"/>
    </row>
    <row r="58" s="1" customFormat="1" ht="10.32" customHeight="1">
      <c r="B58" s="37"/>
      <c r="C58" s="38"/>
      <c r="D58" s="38"/>
      <c r="E58" s="38"/>
      <c r="F58" s="38"/>
      <c r="G58" s="38"/>
      <c r="H58" s="38"/>
      <c r="I58" s="142"/>
      <c r="J58" s="38"/>
      <c r="K58" s="38"/>
      <c r="L58" s="42"/>
    </row>
    <row r="59" s="1" customFormat="1" ht="22.8" customHeight="1">
      <c r="B59" s="37"/>
      <c r="C59" s="175" t="s">
        <v>127</v>
      </c>
      <c r="D59" s="38"/>
      <c r="E59" s="38"/>
      <c r="F59" s="38"/>
      <c r="G59" s="38"/>
      <c r="H59" s="38"/>
      <c r="I59" s="142"/>
      <c r="J59" s="97">
        <f>J83</f>
        <v>0</v>
      </c>
      <c r="K59" s="38"/>
      <c r="L59" s="42"/>
      <c r="AU59" s="16" t="s">
        <v>128</v>
      </c>
    </row>
    <row r="60" s="8" customFormat="1" ht="24.96" customHeight="1">
      <c r="B60" s="176"/>
      <c r="C60" s="177"/>
      <c r="D60" s="178" t="s">
        <v>2202</v>
      </c>
      <c r="E60" s="179"/>
      <c r="F60" s="179"/>
      <c r="G60" s="179"/>
      <c r="H60" s="179"/>
      <c r="I60" s="180"/>
      <c r="J60" s="181">
        <f>J84</f>
        <v>0</v>
      </c>
      <c r="K60" s="177"/>
      <c r="L60" s="182"/>
    </row>
    <row r="61" s="9" customFormat="1" ht="19.92" customHeight="1">
      <c r="B61" s="183"/>
      <c r="C61" s="121"/>
      <c r="D61" s="184" t="s">
        <v>2203</v>
      </c>
      <c r="E61" s="185"/>
      <c r="F61" s="185"/>
      <c r="G61" s="185"/>
      <c r="H61" s="185"/>
      <c r="I61" s="186"/>
      <c r="J61" s="187">
        <f>J85</f>
        <v>0</v>
      </c>
      <c r="K61" s="121"/>
      <c r="L61" s="188"/>
    </row>
    <row r="62" s="9" customFormat="1" ht="19.92" customHeight="1">
      <c r="B62" s="183"/>
      <c r="C62" s="121"/>
      <c r="D62" s="184" t="s">
        <v>2204</v>
      </c>
      <c r="E62" s="185"/>
      <c r="F62" s="185"/>
      <c r="G62" s="185"/>
      <c r="H62" s="185"/>
      <c r="I62" s="186"/>
      <c r="J62" s="187">
        <f>J92</f>
        <v>0</v>
      </c>
      <c r="K62" s="121"/>
      <c r="L62" s="188"/>
    </row>
    <row r="63" s="9" customFormat="1" ht="19.92" customHeight="1">
      <c r="B63" s="183"/>
      <c r="C63" s="121"/>
      <c r="D63" s="184" t="s">
        <v>2205</v>
      </c>
      <c r="E63" s="185"/>
      <c r="F63" s="185"/>
      <c r="G63" s="185"/>
      <c r="H63" s="185"/>
      <c r="I63" s="186"/>
      <c r="J63" s="187">
        <f>J96</f>
        <v>0</v>
      </c>
      <c r="K63" s="121"/>
      <c r="L63" s="188"/>
    </row>
    <row r="64" s="1" customFormat="1" ht="21.84" customHeight="1">
      <c r="B64" s="37"/>
      <c r="C64" s="38"/>
      <c r="D64" s="38"/>
      <c r="E64" s="38"/>
      <c r="F64" s="38"/>
      <c r="G64" s="38"/>
      <c r="H64" s="38"/>
      <c r="I64" s="142"/>
      <c r="J64" s="38"/>
      <c r="K64" s="38"/>
      <c r="L64" s="42"/>
    </row>
    <row r="65" s="1" customFormat="1" ht="6.96" customHeight="1">
      <c r="B65" s="56"/>
      <c r="C65" s="57"/>
      <c r="D65" s="57"/>
      <c r="E65" s="57"/>
      <c r="F65" s="57"/>
      <c r="G65" s="57"/>
      <c r="H65" s="57"/>
      <c r="I65" s="166"/>
      <c r="J65" s="57"/>
      <c r="K65" s="57"/>
      <c r="L65" s="42"/>
    </row>
    <row r="69" s="1" customFormat="1" ht="6.96" customHeight="1">
      <c r="B69" s="58"/>
      <c r="C69" s="59"/>
      <c r="D69" s="59"/>
      <c r="E69" s="59"/>
      <c r="F69" s="59"/>
      <c r="G69" s="59"/>
      <c r="H69" s="59"/>
      <c r="I69" s="169"/>
      <c r="J69" s="59"/>
      <c r="K69" s="59"/>
      <c r="L69" s="42"/>
    </row>
    <row r="70" s="1" customFormat="1" ht="24.96" customHeight="1">
      <c r="B70" s="37"/>
      <c r="C70" s="22" t="s">
        <v>141</v>
      </c>
      <c r="D70" s="38"/>
      <c r="E70" s="38"/>
      <c r="F70" s="38"/>
      <c r="G70" s="38"/>
      <c r="H70" s="38"/>
      <c r="I70" s="142"/>
      <c r="J70" s="38"/>
      <c r="K70" s="38"/>
      <c r="L70" s="42"/>
    </row>
    <row r="71" s="1" customFormat="1" ht="6.96" customHeight="1">
      <c r="B71" s="37"/>
      <c r="C71" s="38"/>
      <c r="D71" s="38"/>
      <c r="E71" s="38"/>
      <c r="F71" s="38"/>
      <c r="G71" s="38"/>
      <c r="H71" s="38"/>
      <c r="I71" s="142"/>
      <c r="J71" s="38"/>
      <c r="K71" s="38"/>
      <c r="L71" s="42"/>
    </row>
    <row r="72" s="1" customFormat="1" ht="12" customHeight="1">
      <c r="B72" s="37"/>
      <c r="C72" s="31" t="s">
        <v>16</v>
      </c>
      <c r="D72" s="38"/>
      <c r="E72" s="38"/>
      <c r="F72" s="38"/>
      <c r="G72" s="38"/>
      <c r="H72" s="38"/>
      <c r="I72" s="142"/>
      <c r="J72" s="38"/>
      <c r="K72" s="38"/>
      <c r="L72" s="42"/>
    </row>
    <row r="73" s="1" customFormat="1" ht="16.5" customHeight="1">
      <c r="B73" s="37"/>
      <c r="C73" s="38"/>
      <c r="D73" s="38"/>
      <c r="E73" s="170" t="str">
        <f>E7</f>
        <v>Oprava mostních objektů v úseku Měcholupy - Žatec</v>
      </c>
      <c r="F73" s="31"/>
      <c r="G73" s="31"/>
      <c r="H73" s="31"/>
      <c r="I73" s="142"/>
      <c r="J73" s="38"/>
      <c r="K73" s="38"/>
      <c r="L73" s="42"/>
    </row>
    <row r="74" s="1" customFormat="1" ht="12" customHeight="1">
      <c r="B74" s="37"/>
      <c r="C74" s="31" t="s">
        <v>120</v>
      </c>
      <c r="D74" s="38"/>
      <c r="E74" s="38"/>
      <c r="F74" s="38"/>
      <c r="G74" s="38"/>
      <c r="H74" s="38"/>
      <c r="I74" s="142"/>
      <c r="J74" s="38"/>
      <c r="K74" s="38"/>
      <c r="L74" s="42"/>
    </row>
    <row r="75" s="1" customFormat="1" ht="16.5" customHeight="1">
      <c r="B75" s="37"/>
      <c r="C75" s="38"/>
      <c r="D75" s="38"/>
      <c r="E75" s="63" t="str">
        <f>E9</f>
        <v>VRN3 - Oprava propustku v km 99,712</v>
      </c>
      <c r="F75" s="38"/>
      <c r="G75" s="38"/>
      <c r="H75" s="38"/>
      <c r="I75" s="142"/>
      <c r="J75" s="38"/>
      <c r="K75" s="38"/>
      <c r="L75" s="42"/>
    </row>
    <row r="76" s="1" customFormat="1" ht="6.96" customHeight="1">
      <c r="B76" s="37"/>
      <c r="C76" s="38"/>
      <c r="D76" s="38"/>
      <c r="E76" s="38"/>
      <c r="F76" s="38"/>
      <c r="G76" s="38"/>
      <c r="H76" s="38"/>
      <c r="I76" s="142"/>
      <c r="J76" s="38"/>
      <c r="K76" s="38"/>
      <c r="L76" s="42"/>
    </row>
    <row r="77" s="1" customFormat="1" ht="12" customHeight="1">
      <c r="B77" s="37"/>
      <c r="C77" s="31" t="s">
        <v>22</v>
      </c>
      <c r="D77" s="38"/>
      <c r="E77" s="38"/>
      <c r="F77" s="26" t="str">
        <f>F12</f>
        <v xml:space="preserve"> </v>
      </c>
      <c r="G77" s="38"/>
      <c r="H77" s="38"/>
      <c r="I77" s="144" t="s">
        <v>24</v>
      </c>
      <c r="J77" s="66" t="str">
        <f>IF(J12="","",J12)</f>
        <v>16. 3. 2019</v>
      </c>
      <c r="K77" s="38"/>
      <c r="L77" s="42"/>
    </row>
    <row r="78" s="1" customFormat="1" ht="6.96" customHeight="1">
      <c r="B78" s="37"/>
      <c r="C78" s="38"/>
      <c r="D78" s="38"/>
      <c r="E78" s="38"/>
      <c r="F78" s="38"/>
      <c r="G78" s="38"/>
      <c r="H78" s="38"/>
      <c r="I78" s="142"/>
      <c r="J78" s="38"/>
      <c r="K78" s="38"/>
      <c r="L78" s="42"/>
    </row>
    <row r="79" s="1" customFormat="1" ht="13.65" customHeight="1">
      <c r="B79" s="37"/>
      <c r="C79" s="31" t="s">
        <v>28</v>
      </c>
      <c r="D79" s="38"/>
      <c r="E79" s="38"/>
      <c r="F79" s="26" t="str">
        <f>E15</f>
        <v xml:space="preserve"> </v>
      </c>
      <c r="G79" s="38"/>
      <c r="H79" s="38"/>
      <c r="I79" s="144" t="s">
        <v>33</v>
      </c>
      <c r="J79" s="35" t="str">
        <f>E21</f>
        <v xml:space="preserve"> </v>
      </c>
      <c r="K79" s="38"/>
      <c r="L79" s="42"/>
    </row>
    <row r="80" s="1" customFormat="1" ht="13.65" customHeight="1">
      <c r="B80" s="37"/>
      <c r="C80" s="31" t="s">
        <v>31</v>
      </c>
      <c r="D80" s="38"/>
      <c r="E80" s="38"/>
      <c r="F80" s="26" t="str">
        <f>IF(E18="","",E18)</f>
        <v>Vyplň údaj</v>
      </c>
      <c r="G80" s="38"/>
      <c r="H80" s="38"/>
      <c r="I80" s="144" t="s">
        <v>35</v>
      </c>
      <c r="J80" s="35" t="str">
        <f>E24</f>
        <v xml:space="preserve"> </v>
      </c>
      <c r="K80" s="38"/>
      <c r="L80" s="42"/>
    </row>
    <row r="81" s="1" customFormat="1" ht="10.32" customHeight="1">
      <c r="B81" s="37"/>
      <c r="C81" s="38"/>
      <c r="D81" s="38"/>
      <c r="E81" s="38"/>
      <c r="F81" s="38"/>
      <c r="G81" s="38"/>
      <c r="H81" s="38"/>
      <c r="I81" s="142"/>
      <c r="J81" s="38"/>
      <c r="K81" s="38"/>
      <c r="L81" s="42"/>
    </row>
    <row r="82" s="10" customFormat="1" ht="29.28" customHeight="1">
      <c r="B82" s="189"/>
      <c r="C82" s="190" t="s">
        <v>142</v>
      </c>
      <c r="D82" s="191" t="s">
        <v>56</v>
      </c>
      <c r="E82" s="191" t="s">
        <v>52</v>
      </c>
      <c r="F82" s="191" t="s">
        <v>53</v>
      </c>
      <c r="G82" s="191" t="s">
        <v>143</v>
      </c>
      <c r="H82" s="191" t="s">
        <v>144</v>
      </c>
      <c r="I82" s="192" t="s">
        <v>145</v>
      </c>
      <c r="J82" s="191" t="s">
        <v>126</v>
      </c>
      <c r="K82" s="193" t="s">
        <v>146</v>
      </c>
      <c r="L82" s="194"/>
      <c r="M82" s="87" t="s">
        <v>1</v>
      </c>
      <c r="N82" s="88" t="s">
        <v>41</v>
      </c>
      <c r="O82" s="88" t="s">
        <v>147</v>
      </c>
      <c r="P82" s="88" t="s">
        <v>148</v>
      </c>
      <c r="Q82" s="88" t="s">
        <v>149</v>
      </c>
      <c r="R82" s="88" t="s">
        <v>150</v>
      </c>
      <c r="S82" s="88" t="s">
        <v>151</v>
      </c>
      <c r="T82" s="89" t="s">
        <v>152</v>
      </c>
    </row>
    <row r="83" s="1" customFormat="1" ht="22.8" customHeight="1">
      <c r="B83" s="37"/>
      <c r="C83" s="94" t="s">
        <v>153</v>
      </c>
      <c r="D83" s="38"/>
      <c r="E83" s="38"/>
      <c r="F83" s="38"/>
      <c r="G83" s="38"/>
      <c r="H83" s="38"/>
      <c r="I83" s="142"/>
      <c r="J83" s="195">
        <f>BK83</f>
        <v>0</v>
      </c>
      <c r="K83" s="38"/>
      <c r="L83" s="42"/>
      <c r="M83" s="90"/>
      <c r="N83" s="91"/>
      <c r="O83" s="91"/>
      <c r="P83" s="196">
        <f>P84</f>
        <v>0</v>
      </c>
      <c r="Q83" s="91"/>
      <c r="R83" s="196">
        <f>R84</f>
        <v>0</v>
      </c>
      <c r="S83" s="91"/>
      <c r="T83" s="197">
        <f>T84</f>
        <v>0</v>
      </c>
      <c r="AT83" s="16" t="s">
        <v>70</v>
      </c>
      <c r="AU83" s="16" t="s">
        <v>128</v>
      </c>
      <c r="BK83" s="198">
        <f>BK84</f>
        <v>0</v>
      </c>
    </row>
    <row r="84" s="11" customFormat="1" ht="25.92" customHeight="1">
      <c r="B84" s="199"/>
      <c r="C84" s="200"/>
      <c r="D84" s="201" t="s">
        <v>70</v>
      </c>
      <c r="E84" s="202" t="s">
        <v>2206</v>
      </c>
      <c r="F84" s="202" t="s">
        <v>2207</v>
      </c>
      <c r="G84" s="200"/>
      <c r="H84" s="200"/>
      <c r="I84" s="203"/>
      <c r="J84" s="204">
        <f>BK84</f>
        <v>0</v>
      </c>
      <c r="K84" s="200"/>
      <c r="L84" s="205"/>
      <c r="M84" s="206"/>
      <c r="N84" s="207"/>
      <c r="O84" s="207"/>
      <c r="P84" s="208">
        <f>P85+P92+P96</f>
        <v>0</v>
      </c>
      <c r="Q84" s="207"/>
      <c r="R84" s="208">
        <f>R85+R92+R96</f>
        <v>0</v>
      </c>
      <c r="S84" s="207"/>
      <c r="T84" s="209">
        <f>T85+T92+T96</f>
        <v>0</v>
      </c>
      <c r="AR84" s="210" t="s">
        <v>198</v>
      </c>
      <c r="AT84" s="211" t="s">
        <v>70</v>
      </c>
      <c r="AU84" s="211" t="s">
        <v>71</v>
      </c>
      <c r="AY84" s="210" t="s">
        <v>156</v>
      </c>
      <c r="BK84" s="212">
        <f>BK85+BK92+BK96</f>
        <v>0</v>
      </c>
    </row>
    <row r="85" s="11" customFormat="1" ht="22.8" customHeight="1">
      <c r="B85" s="199"/>
      <c r="C85" s="200"/>
      <c r="D85" s="201" t="s">
        <v>70</v>
      </c>
      <c r="E85" s="213" t="s">
        <v>107</v>
      </c>
      <c r="F85" s="213" t="s">
        <v>2208</v>
      </c>
      <c r="G85" s="200"/>
      <c r="H85" s="200"/>
      <c r="I85" s="203"/>
      <c r="J85" s="214">
        <f>BK85</f>
        <v>0</v>
      </c>
      <c r="K85" s="200"/>
      <c r="L85" s="205"/>
      <c r="M85" s="206"/>
      <c r="N85" s="207"/>
      <c r="O85" s="207"/>
      <c r="P85" s="208">
        <f>SUM(P86:P91)</f>
        <v>0</v>
      </c>
      <c r="Q85" s="207"/>
      <c r="R85" s="208">
        <f>SUM(R86:R91)</f>
        <v>0</v>
      </c>
      <c r="S85" s="207"/>
      <c r="T85" s="209">
        <f>SUM(T86:T91)</f>
        <v>0</v>
      </c>
      <c r="AR85" s="210" t="s">
        <v>198</v>
      </c>
      <c r="AT85" s="211" t="s">
        <v>70</v>
      </c>
      <c r="AU85" s="211" t="s">
        <v>21</v>
      </c>
      <c r="AY85" s="210" t="s">
        <v>156</v>
      </c>
      <c r="BK85" s="212">
        <f>SUM(BK86:BK91)</f>
        <v>0</v>
      </c>
    </row>
    <row r="86" s="1" customFormat="1" ht="16.5" customHeight="1">
      <c r="B86" s="37"/>
      <c r="C86" s="215" t="s">
        <v>21</v>
      </c>
      <c r="D86" s="215" t="s">
        <v>158</v>
      </c>
      <c r="E86" s="216" t="s">
        <v>2209</v>
      </c>
      <c r="F86" s="217" t="s">
        <v>2210</v>
      </c>
      <c r="G86" s="218" t="s">
        <v>1998</v>
      </c>
      <c r="H86" s="219">
        <v>1</v>
      </c>
      <c r="I86" s="220"/>
      <c r="J86" s="221">
        <f>ROUND(I86*H86,2)</f>
        <v>0</v>
      </c>
      <c r="K86" s="217" t="s">
        <v>162</v>
      </c>
      <c r="L86" s="42"/>
      <c r="M86" s="222" t="s">
        <v>1</v>
      </c>
      <c r="N86" s="223" t="s">
        <v>42</v>
      </c>
      <c r="O86" s="78"/>
      <c r="P86" s="224">
        <f>O86*H86</f>
        <v>0</v>
      </c>
      <c r="Q86" s="224">
        <v>0</v>
      </c>
      <c r="R86" s="224">
        <f>Q86*H86</f>
        <v>0</v>
      </c>
      <c r="S86" s="224">
        <v>0</v>
      </c>
      <c r="T86" s="225">
        <f>S86*H86</f>
        <v>0</v>
      </c>
      <c r="AR86" s="16" t="s">
        <v>2211</v>
      </c>
      <c r="AT86" s="16" t="s">
        <v>158</v>
      </c>
      <c r="AU86" s="16" t="s">
        <v>79</v>
      </c>
      <c r="AY86" s="16" t="s">
        <v>156</v>
      </c>
      <c r="BE86" s="226">
        <f>IF(N86="základní",J86,0)</f>
        <v>0</v>
      </c>
      <c r="BF86" s="226">
        <f>IF(N86="snížená",J86,0)</f>
        <v>0</v>
      </c>
      <c r="BG86" s="226">
        <f>IF(N86="zákl. přenesená",J86,0)</f>
        <v>0</v>
      </c>
      <c r="BH86" s="226">
        <f>IF(N86="sníž. přenesená",J86,0)</f>
        <v>0</v>
      </c>
      <c r="BI86" s="226">
        <f>IF(N86="nulová",J86,0)</f>
        <v>0</v>
      </c>
      <c r="BJ86" s="16" t="s">
        <v>21</v>
      </c>
      <c r="BK86" s="226">
        <f>ROUND(I86*H86,2)</f>
        <v>0</v>
      </c>
      <c r="BL86" s="16" t="s">
        <v>2211</v>
      </c>
      <c r="BM86" s="16" t="s">
        <v>2239</v>
      </c>
    </row>
    <row r="87" s="1" customFormat="1">
      <c r="B87" s="37"/>
      <c r="C87" s="38"/>
      <c r="D87" s="227" t="s">
        <v>165</v>
      </c>
      <c r="E87" s="38"/>
      <c r="F87" s="228" t="s">
        <v>2213</v>
      </c>
      <c r="G87" s="38"/>
      <c r="H87" s="38"/>
      <c r="I87" s="142"/>
      <c r="J87" s="38"/>
      <c r="K87" s="38"/>
      <c r="L87" s="42"/>
      <c r="M87" s="229"/>
      <c r="N87" s="78"/>
      <c r="O87" s="78"/>
      <c r="P87" s="78"/>
      <c r="Q87" s="78"/>
      <c r="R87" s="78"/>
      <c r="S87" s="78"/>
      <c r="T87" s="79"/>
      <c r="AT87" s="16" t="s">
        <v>165</v>
      </c>
      <c r="AU87" s="16" t="s">
        <v>79</v>
      </c>
    </row>
    <row r="88" s="1" customFormat="1">
      <c r="B88" s="37"/>
      <c r="C88" s="38"/>
      <c r="D88" s="227" t="s">
        <v>189</v>
      </c>
      <c r="E88" s="38"/>
      <c r="F88" s="230" t="s">
        <v>2233</v>
      </c>
      <c r="G88" s="38"/>
      <c r="H88" s="38"/>
      <c r="I88" s="142"/>
      <c r="J88" s="38"/>
      <c r="K88" s="38"/>
      <c r="L88" s="42"/>
      <c r="M88" s="229"/>
      <c r="N88" s="78"/>
      <c r="O88" s="78"/>
      <c r="P88" s="78"/>
      <c r="Q88" s="78"/>
      <c r="R88" s="78"/>
      <c r="S88" s="78"/>
      <c r="T88" s="79"/>
      <c r="AT88" s="16" t="s">
        <v>189</v>
      </c>
      <c r="AU88" s="16" t="s">
        <v>79</v>
      </c>
    </row>
    <row r="89" s="1" customFormat="1" ht="16.5" customHeight="1">
      <c r="B89" s="37"/>
      <c r="C89" s="215" t="s">
        <v>79</v>
      </c>
      <c r="D89" s="215" t="s">
        <v>158</v>
      </c>
      <c r="E89" s="216" t="s">
        <v>2215</v>
      </c>
      <c r="F89" s="217" t="s">
        <v>2216</v>
      </c>
      <c r="G89" s="218" t="s">
        <v>1998</v>
      </c>
      <c r="H89" s="219">
        <v>1</v>
      </c>
      <c r="I89" s="220"/>
      <c r="J89" s="221">
        <f>ROUND(I89*H89,2)</f>
        <v>0</v>
      </c>
      <c r="K89" s="217" t="s">
        <v>162</v>
      </c>
      <c r="L89" s="42"/>
      <c r="M89" s="222" t="s">
        <v>1</v>
      </c>
      <c r="N89" s="223" t="s">
        <v>42</v>
      </c>
      <c r="O89" s="78"/>
      <c r="P89" s="224">
        <f>O89*H89</f>
        <v>0</v>
      </c>
      <c r="Q89" s="224">
        <v>0</v>
      </c>
      <c r="R89" s="224">
        <f>Q89*H89</f>
        <v>0</v>
      </c>
      <c r="S89" s="224">
        <v>0</v>
      </c>
      <c r="T89" s="225">
        <f>S89*H89</f>
        <v>0</v>
      </c>
      <c r="AR89" s="16" t="s">
        <v>2211</v>
      </c>
      <c r="AT89" s="16" t="s">
        <v>158</v>
      </c>
      <c r="AU89" s="16" t="s">
        <v>79</v>
      </c>
      <c r="AY89" s="16" t="s">
        <v>156</v>
      </c>
      <c r="BE89" s="226">
        <f>IF(N89="základní",J89,0)</f>
        <v>0</v>
      </c>
      <c r="BF89" s="226">
        <f>IF(N89="snížená",J89,0)</f>
        <v>0</v>
      </c>
      <c r="BG89" s="226">
        <f>IF(N89="zákl. přenesená",J89,0)</f>
        <v>0</v>
      </c>
      <c r="BH89" s="226">
        <f>IF(N89="sníž. přenesená",J89,0)</f>
        <v>0</v>
      </c>
      <c r="BI89" s="226">
        <f>IF(N89="nulová",J89,0)</f>
        <v>0</v>
      </c>
      <c r="BJ89" s="16" t="s">
        <v>21</v>
      </c>
      <c r="BK89" s="226">
        <f>ROUND(I89*H89,2)</f>
        <v>0</v>
      </c>
      <c r="BL89" s="16" t="s">
        <v>2211</v>
      </c>
      <c r="BM89" s="16" t="s">
        <v>2240</v>
      </c>
    </row>
    <row r="90" s="1" customFormat="1">
      <c r="B90" s="37"/>
      <c r="C90" s="38"/>
      <c r="D90" s="227" t="s">
        <v>165</v>
      </c>
      <c r="E90" s="38"/>
      <c r="F90" s="228" t="s">
        <v>2218</v>
      </c>
      <c r="G90" s="38"/>
      <c r="H90" s="38"/>
      <c r="I90" s="142"/>
      <c r="J90" s="38"/>
      <c r="K90" s="38"/>
      <c r="L90" s="42"/>
      <c r="M90" s="229"/>
      <c r="N90" s="78"/>
      <c r="O90" s="78"/>
      <c r="P90" s="78"/>
      <c r="Q90" s="78"/>
      <c r="R90" s="78"/>
      <c r="S90" s="78"/>
      <c r="T90" s="79"/>
      <c r="AT90" s="16" t="s">
        <v>165</v>
      </c>
      <c r="AU90" s="16" t="s">
        <v>79</v>
      </c>
    </row>
    <row r="91" s="1" customFormat="1">
      <c r="B91" s="37"/>
      <c r="C91" s="38"/>
      <c r="D91" s="227" t="s">
        <v>189</v>
      </c>
      <c r="E91" s="38"/>
      <c r="F91" s="230" t="s">
        <v>2241</v>
      </c>
      <c r="G91" s="38"/>
      <c r="H91" s="38"/>
      <c r="I91" s="142"/>
      <c r="J91" s="38"/>
      <c r="K91" s="38"/>
      <c r="L91" s="42"/>
      <c r="M91" s="229"/>
      <c r="N91" s="78"/>
      <c r="O91" s="78"/>
      <c r="P91" s="78"/>
      <c r="Q91" s="78"/>
      <c r="R91" s="78"/>
      <c r="S91" s="78"/>
      <c r="T91" s="79"/>
      <c r="AT91" s="16" t="s">
        <v>189</v>
      </c>
      <c r="AU91" s="16" t="s">
        <v>79</v>
      </c>
    </row>
    <row r="92" s="11" customFormat="1" ht="22.8" customHeight="1">
      <c r="B92" s="199"/>
      <c r="C92" s="200"/>
      <c r="D92" s="201" t="s">
        <v>70</v>
      </c>
      <c r="E92" s="213" t="s">
        <v>113</v>
      </c>
      <c r="F92" s="213" t="s">
        <v>2220</v>
      </c>
      <c r="G92" s="200"/>
      <c r="H92" s="200"/>
      <c r="I92" s="203"/>
      <c r="J92" s="214">
        <f>BK92</f>
        <v>0</v>
      </c>
      <c r="K92" s="200"/>
      <c r="L92" s="205"/>
      <c r="M92" s="206"/>
      <c r="N92" s="207"/>
      <c r="O92" s="207"/>
      <c r="P92" s="208">
        <f>SUM(P93:P95)</f>
        <v>0</v>
      </c>
      <c r="Q92" s="207"/>
      <c r="R92" s="208">
        <f>SUM(R93:R95)</f>
        <v>0</v>
      </c>
      <c r="S92" s="207"/>
      <c r="T92" s="209">
        <f>SUM(T93:T95)</f>
        <v>0</v>
      </c>
      <c r="AR92" s="210" t="s">
        <v>198</v>
      </c>
      <c r="AT92" s="211" t="s">
        <v>70</v>
      </c>
      <c r="AU92" s="211" t="s">
        <v>21</v>
      </c>
      <c r="AY92" s="210" t="s">
        <v>156</v>
      </c>
      <c r="BK92" s="212">
        <f>SUM(BK93:BK95)</f>
        <v>0</v>
      </c>
    </row>
    <row r="93" s="1" customFormat="1" ht="16.5" customHeight="1">
      <c r="B93" s="37"/>
      <c r="C93" s="215" t="s">
        <v>182</v>
      </c>
      <c r="D93" s="215" t="s">
        <v>158</v>
      </c>
      <c r="E93" s="216" t="s">
        <v>2221</v>
      </c>
      <c r="F93" s="217" t="s">
        <v>2220</v>
      </c>
      <c r="G93" s="218" t="s">
        <v>1998</v>
      </c>
      <c r="H93" s="219">
        <v>1</v>
      </c>
      <c r="I93" s="220"/>
      <c r="J93" s="221">
        <f>ROUND(I93*H93,2)</f>
        <v>0</v>
      </c>
      <c r="K93" s="217" t="s">
        <v>162</v>
      </c>
      <c r="L93" s="42"/>
      <c r="M93" s="222" t="s">
        <v>1</v>
      </c>
      <c r="N93" s="223" t="s">
        <v>42</v>
      </c>
      <c r="O93" s="78"/>
      <c r="P93" s="224">
        <f>O93*H93</f>
        <v>0</v>
      </c>
      <c r="Q93" s="224">
        <v>0</v>
      </c>
      <c r="R93" s="224">
        <f>Q93*H93</f>
        <v>0</v>
      </c>
      <c r="S93" s="224">
        <v>0</v>
      </c>
      <c r="T93" s="225">
        <f>S93*H93</f>
        <v>0</v>
      </c>
      <c r="AR93" s="16" t="s">
        <v>2211</v>
      </c>
      <c r="AT93" s="16" t="s">
        <v>158</v>
      </c>
      <c r="AU93" s="16" t="s">
        <v>79</v>
      </c>
      <c r="AY93" s="16" t="s">
        <v>156</v>
      </c>
      <c r="BE93" s="226">
        <f>IF(N93="základní",J93,0)</f>
        <v>0</v>
      </c>
      <c r="BF93" s="226">
        <f>IF(N93="snížená",J93,0)</f>
        <v>0</v>
      </c>
      <c r="BG93" s="226">
        <f>IF(N93="zákl. přenesená",J93,0)</f>
        <v>0</v>
      </c>
      <c r="BH93" s="226">
        <f>IF(N93="sníž. přenesená",J93,0)</f>
        <v>0</v>
      </c>
      <c r="BI93" s="226">
        <f>IF(N93="nulová",J93,0)</f>
        <v>0</v>
      </c>
      <c r="BJ93" s="16" t="s">
        <v>21</v>
      </c>
      <c r="BK93" s="226">
        <f>ROUND(I93*H93,2)</f>
        <v>0</v>
      </c>
      <c r="BL93" s="16" t="s">
        <v>2211</v>
      </c>
      <c r="BM93" s="16" t="s">
        <v>2242</v>
      </c>
    </row>
    <row r="94" s="1" customFormat="1">
      <c r="B94" s="37"/>
      <c r="C94" s="38"/>
      <c r="D94" s="227" t="s">
        <v>165</v>
      </c>
      <c r="E94" s="38"/>
      <c r="F94" s="228" t="s">
        <v>2223</v>
      </c>
      <c r="G94" s="38"/>
      <c r="H94" s="38"/>
      <c r="I94" s="142"/>
      <c r="J94" s="38"/>
      <c r="K94" s="38"/>
      <c r="L94" s="42"/>
      <c r="M94" s="229"/>
      <c r="N94" s="78"/>
      <c r="O94" s="78"/>
      <c r="P94" s="78"/>
      <c r="Q94" s="78"/>
      <c r="R94" s="78"/>
      <c r="S94" s="78"/>
      <c r="T94" s="79"/>
      <c r="AT94" s="16" t="s">
        <v>165</v>
      </c>
      <c r="AU94" s="16" t="s">
        <v>79</v>
      </c>
    </row>
    <row r="95" s="1" customFormat="1">
      <c r="B95" s="37"/>
      <c r="C95" s="38"/>
      <c r="D95" s="227" t="s">
        <v>189</v>
      </c>
      <c r="E95" s="38"/>
      <c r="F95" s="230" t="s">
        <v>2243</v>
      </c>
      <c r="G95" s="38"/>
      <c r="H95" s="38"/>
      <c r="I95" s="142"/>
      <c r="J95" s="38"/>
      <c r="K95" s="38"/>
      <c r="L95" s="42"/>
      <c r="M95" s="229"/>
      <c r="N95" s="78"/>
      <c r="O95" s="78"/>
      <c r="P95" s="78"/>
      <c r="Q95" s="78"/>
      <c r="R95" s="78"/>
      <c r="S95" s="78"/>
      <c r="T95" s="79"/>
      <c r="AT95" s="16" t="s">
        <v>189</v>
      </c>
      <c r="AU95" s="16" t="s">
        <v>79</v>
      </c>
    </row>
    <row r="96" s="11" customFormat="1" ht="22.8" customHeight="1">
      <c r="B96" s="199"/>
      <c r="C96" s="200"/>
      <c r="D96" s="201" t="s">
        <v>70</v>
      </c>
      <c r="E96" s="213" t="s">
        <v>116</v>
      </c>
      <c r="F96" s="213" t="s">
        <v>2225</v>
      </c>
      <c r="G96" s="200"/>
      <c r="H96" s="200"/>
      <c r="I96" s="203"/>
      <c r="J96" s="214">
        <f>BK96</f>
        <v>0</v>
      </c>
      <c r="K96" s="200"/>
      <c r="L96" s="205"/>
      <c r="M96" s="206"/>
      <c r="N96" s="207"/>
      <c r="O96" s="207"/>
      <c r="P96" s="208">
        <f>SUM(P97:P99)</f>
        <v>0</v>
      </c>
      <c r="Q96" s="207"/>
      <c r="R96" s="208">
        <f>SUM(R97:R99)</f>
        <v>0</v>
      </c>
      <c r="S96" s="207"/>
      <c r="T96" s="209">
        <f>SUM(T97:T99)</f>
        <v>0</v>
      </c>
      <c r="AR96" s="210" t="s">
        <v>198</v>
      </c>
      <c r="AT96" s="211" t="s">
        <v>70</v>
      </c>
      <c r="AU96" s="211" t="s">
        <v>21</v>
      </c>
      <c r="AY96" s="210" t="s">
        <v>156</v>
      </c>
      <c r="BK96" s="212">
        <f>SUM(BK97:BK99)</f>
        <v>0</v>
      </c>
    </row>
    <row r="97" s="1" customFormat="1" ht="16.5" customHeight="1">
      <c r="B97" s="37"/>
      <c r="C97" s="215" t="s">
        <v>163</v>
      </c>
      <c r="D97" s="215" t="s">
        <v>158</v>
      </c>
      <c r="E97" s="216" t="s">
        <v>2226</v>
      </c>
      <c r="F97" s="217" t="s">
        <v>2227</v>
      </c>
      <c r="G97" s="218" t="s">
        <v>1998</v>
      </c>
      <c r="H97" s="219">
        <v>1</v>
      </c>
      <c r="I97" s="220"/>
      <c r="J97" s="221">
        <f>ROUND(I97*H97,2)</f>
        <v>0</v>
      </c>
      <c r="K97" s="217" t="s">
        <v>162</v>
      </c>
      <c r="L97" s="42"/>
      <c r="M97" s="222" t="s">
        <v>1</v>
      </c>
      <c r="N97" s="223" t="s">
        <v>42</v>
      </c>
      <c r="O97" s="78"/>
      <c r="P97" s="224">
        <f>O97*H97</f>
        <v>0</v>
      </c>
      <c r="Q97" s="224">
        <v>0</v>
      </c>
      <c r="R97" s="224">
        <f>Q97*H97</f>
        <v>0</v>
      </c>
      <c r="S97" s="224">
        <v>0</v>
      </c>
      <c r="T97" s="225">
        <f>S97*H97</f>
        <v>0</v>
      </c>
      <c r="AR97" s="16" t="s">
        <v>2211</v>
      </c>
      <c r="AT97" s="16" t="s">
        <v>158</v>
      </c>
      <c r="AU97" s="16" t="s">
        <v>79</v>
      </c>
      <c r="AY97" s="16" t="s">
        <v>156</v>
      </c>
      <c r="BE97" s="226">
        <f>IF(N97="základní",J97,0)</f>
        <v>0</v>
      </c>
      <c r="BF97" s="226">
        <f>IF(N97="snížená",J97,0)</f>
        <v>0</v>
      </c>
      <c r="BG97" s="226">
        <f>IF(N97="zákl. přenesená",J97,0)</f>
        <v>0</v>
      </c>
      <c r="BH97" s="226">
        <f>IF(N97="sníž. přenesená",J97,0)</f>
        <v>0</v>
      </c>
      <c r="BI97" s="226">
        <f>IF(N97="nulová",J97,0)</f>
        <v>0</v>
      </c>
      <c r="BJ97" s="16" t="s">
        <v>21</v>
      </c>
      <c r="BK97" s="226">
        <f>ROUND(I97*H97,2)</f>
        <v>0</v>
      </c>
      <c r="BL97" s="16" t="s">
        <v>2211</v>
      </c>
      <c r="BM97" s="16" t="s">
        <v>2244</v>
      </c>
    </row>
    <row r="98" s="1" customFormat="1">
      <c r="B98" s="37"/>
      <c r="C98" s="38"/>
      <c r="D98" s="227" t="s">
        <v>165</v>
      </c>
      <c r="E98" s="38"/>
      <c r="F98" s="228" t="s">
        <v>2229</v>
      </c>
      <c r="G98" s="38"/>
      <c r="H98" s="38"/>
      <c r="I98" s="142"/>
      <c r="J98" s="38"/>
      <c r="K98" s="38"/>
      <c r="L98" s="42"/>
      <c r="M98" s="229"/>
      <c r="N98" s="78"/>
      <c r="O98" s="78"/>
      <c r="P98" s="78"/>
      <c r="Q98" s="78"/>
      <c r="R98" s="78"/>
      <c r="S98" s="78"/>
      <c r="T98" s="79"/>
      <c r="AT98" s="16" t="s">
        <v>165</v>
      </c>
      <c r="AU98" s="16" t="s">
        <v>79</v>
      </c>
    </row>
    <row r="99" s="1" customFormat="1">
      <c r="B99" s="37"/>
      <c r="C99" s="38"/>
      <c r="D99" s="227" t="s">
        <v>189</v>
      </c>
      <c r="E99" s="38"/>
      <c r="F99" s="230" t="s">
        <v>2245</v>
      </c>
      <c r="G99" s="38"/>
      <c r="H99" s="38"/>
      <c r="I99" s="142"/>
      <c r="J99" s="38"/>
      <c r="K99" s="38"/>
      <c r="L99" s="42"/>
      <c r="M99" s="274"/>
      <c r="N99" s="275"/>
      <c r="O99" s="275"/>
      <c r="P99" s="275"/>
      <c r="Q99" s="275"/>
      <c r="R99" s="275"/>
      <c r="S99" s="275"/>
      <c r="T99" s="276"/>
      <c r="AT99" s="16" t="s">
        <v>189</v>
      </c>
      <c r="AU99" s="16" t="s">
        <v>79</v>
      </c>
    </row>
    <row r="100" s="1" customFormat="1" ht="6.96" customHeight="1">
      <c r="B100" s="56"/>
      <c r="C100" s="57"/>
      <c r="D100" s="57"/>
      <c r="E100" s="57"/>
      <c r="F100" s="57"/>
      <c r="G100" s="57"/>
      <c r="H100" s="57"/>
      <c r="I100" s="166"/>
      <c r="J100" s="57"/>
      <c r="K100" s="57"/>
      <c r="L100" s="42"/>
    </row>
  </sheetData>
  <sheetProtection sheet="1" autoFilter="0" formatColumns="0" formatRows="0" objects="1" scenarios="1" spinCount="100000" saltValue="49s7Z6xZzEZHfTnCHaVof7b7TOvGmZQVSmq4+CJjD1KSx5+AMyaZ16nmK4gUm8iU5WwP+8kpnsZwz791ejd5uQ==" hashValue="uUWCKPaes7FBCHOpCYUAEelQ14fAEf6NqA2N5oSwF/JzOPP16s0Y+UUqsyaSKuEdaWXnR9CqM5p2WHM/HRsZzQ==" algorithmName="SHA-512" password="CC35"/>
  <autoFilter ref="C82:K99"/>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118</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s="1" customFormat="1" ht="12" customHeight="1">
      <c r="B8" s="42"/>
      <c r="D8" s="140" t="s">
        <v>120</v>
      </c>
      <c r="I8" s="142"/>
      <c r="L8" s="42"/>
    </row>
    <row r="9" s="1" customFormat="1" ht="36.96" customHeight="1">
      <c r="B9" s="42"/>
      <c r="E9" s="143" t="s">
        <v>2246</v>
      </c>
      <c r="F9" s="1"/>
      <c r="G9" s="1"/>
      <c r="H9" s="1"/>
      <c r="I9" s="142"/>
      <c r="L9" s="42"/>
    </row>
    <row r="10" s="1" customFormat="1">
      <c r="B10" s="42"/>
      <c r="I10" s="142"/>
      <c r="L10" s="42"/>
    </row>
    <row r="11" s="1" customFormat="1" ht="12" customHeight="1">
      <c r="B11" s="42"/>
      <c r="D11" s="140" t="s">
        <v>19</v>
      </c>
      <c r="F11" s="16" t="s">
        <v>1</v>
      </c>
      <c r="I11" s="144" t="s">
        <v>20</v>
      </c>
      <c r="J11" s="16" t="s">
        <v>1</v>
      </c>
      <c r="L11" s="42"/>
    </row>
    <row r="12" s="1" customFormat="1" ht="12" customHeight="1">
      <c r="B12" s="42"/>
      <c r="D12" s="140" t="s">
        <v>22</v>
      </c>
      <c r="F12" s="16" t="s">
        <v>23</v>
      </c>
      <c r="I12" s="144" t="s">
        <v>24</v>
      </c>
      <c r="J12" s="145" t="str">
        <f>'Rekapitulace zakázky'!AN8</f>
        <v>16. 3. 2019</v>
      </c>
      <c r="L12" s="42"/>
    </row>
    <row r="13" s="1" customFormat="1" ht="10.8" customHeight="1">
      <c r="B13" s="42"/>
      <c r="I13" s="142"/>
      <c r="L13" s="42"/>
    </row>
    <row r="14" s="1" customFormat="1" ht="12" customHeight="1">
      <c r="B14" s="42"/>
      <c r="D14" s="140" t="s">
        <v>28</v>
      </c>
      <c r="I14" s="144" t="s">
        <v>29</v>
      </c>
      <c r="J14" s="16" t="str">
        <f>IF('Rekapitulace zakázky'!AN10="","",'Rekapitulace zakázky'!AN10)</f>
        <v/>
      </c>
      <c r="L14" s="42"/>
    </row>
    <row r="15" s="1" customFormat="1" ht="18" customHeight="1">
      <c r="B15" s="42"/>
      <c r="E15" s="16" t="str">
        <f>IF('Rekapitulace zakázky'!E11="","",'Rekapitulace zakázky'!E11)</f>
        <v xml:space="preserve"> </v>
      </c>
      <c r="I15" s="144" t="s">
        <v>30</v>
      </c>
      <c r="J15" s="16" t="str">
        <f>IF('Rekapitulace zakázky'!AN11="","",'Rekapitulace zakázky'!AN11)</f>
        <v/>
      </c>
      <c r="L15" s="42"/>
    </row>
    <row r="16" s="1" customFormat="1" ht="6.96" customHeight="1">
      <c r="B16" s="42"/>
      <c r="I16" s="142"/>
      <c r="L16" s="42"/>
    </row>
    <row r="17" s="1" customFormat="1" ht="12" customHeight="1">
      <c r="B17" s="42"/>
      <c r="D17" s="140" t="s">
        <v>31</v>
      </c>
      <c r="I17" s="144" t="s">
        <v>29</v>
      </c>
      <c r="J17" s="32" t="str">
        <f>'Rekapitulace zakázky'!AN13</f>
        <v>Vyplň údaj</v>
      </c>
      <c r="L17" s="42"/>
    </row>
    <row r="18" s="1" customFormat="1" ht="18" customHeight="1">
      <c r="B18" s="42"/>
      <c r="E18" s="32" t="str">
        <f>'Rekapitulace zakázky'!E14</f>
        <v>Vyplň údaj</v>
      </c>
      <c r="F18" s="16"/>
      <c r="G18" s="16"/>
      <c r="H18" s="16"/>
      <c r="I18" s="144" t="s">
        <v>30</v>
      </c>
      <c r="J18" s="32" t="str">
        <f>'Rekapitulace zakázky'!AN14</f>
        <v>Vyplň údaj</v>
      </c>
      <c r="L18" s="42"/>
    </row>
    <row r="19" s="1" customFormat="1" ht="6.96" customHeight="1">
      <c r="B19" s="42"/>
      <c r="I19" s="142"/>
      <c r="L19" s="42"/>
    </row>
    <row r="20" s="1" customFormat="1" ht="12" customHeight="1">
      <c r="B20" s="42"/>
      <c r="D20" s="140" t="s">
        <v>33</v>
      </c>
      <c r="I20" s="144" t="s">
        <v>29</v>
      </c>
      <c r="J20" s="16" t="str">
        <f>IF('Rekapitulace zakázky'!AN16="","",'Rekapitulace zakázky'!AN16)</f>
        <v/>
      </c>
      <c r="L20" s="42"/>
    </row>
    <row r="21" s="1" customFormat="1" ht="18" customHeight="1">
      <c r="B21" s="42"/>
      <c r="E21" s="16" t="str">
        <f>IF('Rekapitulace zakázky'!E17="","",'Rekapitulace zakázky'!E17)</f>
        <v xml:space="preserve"> </v>
      </c>
      <c r="I21" s="144" t="s">
        <v>30</v>
      </c>
      <c r="J21" s="16" t="str">
        <f>IF('Rekapitulace zakázky'!AN17="","",'Rekapitulace zakázky'!AN17)</f>
        <v/>
      </c>
      <c r="L21" s="42"/>
    </row>
    <row r="22" s="1" customFormat="1" ht="6.96" customHeight="1">
      <c r="B22" s="42"/>
      <c r="I22" s="142"/>
      <c r="L22" s="42"/>
    </row>
    <row r="23" s="1" customFormat="1" ht="12" customHeight="1">
      <c r="B23" s="42"/>
      <c r="D23" s="140" t="s">
        <v>35</v>
      </c>
      <c r="I23" s="144" t="s">
        <v>29</v>
      </c>
      <c r="J23" s="16" t="str">
        <f>IF('Rekapitulace zakázky'!AN19="","",'Rekapitulace zakázky'!AN19)</f>
        <v/>
      </c>
      <c r="L23" s="42"/>
    </row>
    <row r="24" s="1" customFormat="1" ht="18" customHeight="1">
      <c r="B24" s="42"/>
      <c r="E24" s="16" t="str">
        <f>IF('Rekapitulace zakázky'!E20="","",'Rekapitulace zakázky'!E20)</f>
        <v xml:space="preserve"> </v>
      </c>
      <c r="I24" s="144" t="s">
        <v>30</v>
      </c>
      <c r="J24" s="16" t="str">
        <f>IF('Rekapitulace zakázky'!AN20="","",'Rekapitulace zakázky'!AN20)</f>
        <v/>
      </c>
      <c r="L24" s="42"/>
    </row>
    <row r="25" s="1" customFormat="1" ht="6.96" customHeight="1">
      <c r="B25" s="42"/>
      <c r="I25" s="142"/>
      <c r="L25" s="42"/>
    </row>
    <row r="26" s="1" customFormat="1" ht="12" customHeight="1">
      <c r="B26" s="42"/>
      <c r="D26" s="140" t="s">
        <v>36</v>
      </c>
      <c r="I26" s="142"/>
      <c r="L26" s="42"/>
    </row>
    <row r="27" s="7" customFormat="1" ht="16.5" customHeight="1">
      <c r="B27" s="146"/>
      <c r="E27" s="147" t="s">
        <v>1</v>
      </c>
      <c r="F27" s="147"/>
      <c r="G27" s="147"/>
      <c r="H27" s="147"/>
      <c r="I27" s="148"/>
      <c r="L27" s="146"/>
    </row>
    <row r="28" s="1" customFormat="1" ht="6.96" customHeight="1">
      <c r="B28" s="42"/>
      <c r="I28" s="142"/>
      <c r="L28" s="42"/>
    </row>
    <row r="29" s="1" customFormat="1" ht="6.96" customHeight="1">
      <c r="B29" s="42"/>
      <c r="D29" s="70"/>
      <c r="E29" s="70"/>
      <c r="F29" s="70"/>
      <c r="G29" s="70"/>
      <c r="H29" s="70"/>
      <c r="I29" s="149"/>
      <c r="J29" s="70"/>
      <c r="K29" s="70"/>
      <c r="L29" s="42"/>
    </row>
    <row r="30" s="1" customFormat="1" ht="25.44" customHeight="1">
      <c r="B30" s="42"/>
      <c r="D30" s="150" t="s">
        <v>37</v>
      </c>
      <c r="I30" s="142"/>
      <c r="J30" s="151">
        <f>ROUND(J82, 2)</f>
        <v>0</v>
      </c>
      <c r="L30" s="42"/>
    </row>
    <row r="31" s="1" customFormat="1" ht="6.96" customHeight="1">
      <c r="B31" s="42"/>
      <c r="D31" s="70"/>
      <c r="E31" s="70"/>
      <c r="F31" s="70"/>
      <c r="G31" s="70"/>
      <c r="H31" s="70"/>
      <c r="I31" s="149"/>
      <c r="J31" s="70"/>
      <c r="K31" s="70"/>
      <c r="L31" s="42"/>
    </row>
    <row r="32" s="1" customFormat="1" ht="14.4" customHeight="1">
      <c r="B32" s="42"/>
      <c r="F32" s="152" t="s">
        <v>39</v>
      </c>
      <c r="I32" s="153" t="s">
        <v>38</v>
      </c>
      <c r="J32" s="152" t="s">
        <v>40</v>
      </c>
      <c r="L32" s="42"/>
    </row>
    <row r="33" s="1" customFormat="1" ht="14.4" customHeight="1">
      <c r="B33" s="42"/>
      <c r="D33" s="140" t="s">
        <v>41</v>
      </c>
      <c r="E33" s="140" t="s">
        <v>42</v>
      </c>
      <c r="F33" s="154">
        <f>ROUND((SUM(BE82:BE91)),  2)</f>
        <v>0</v>
      </c>
      <c r="I33" s="155">
        <v>0.20999999999999999</v>
      </c>
      <c r="J33" s="154">
        <f>ROUND(((SUM(BE82:BE91))*I33),  2)</f>
        <v>0</v>
      </c>
      <c r="L33" s="42"/>
    </row>
    <row r="34" s="1" customFormat="1" ht="14.4" customHeight="1">
      <c r="B34" s="42"/>
      <c r="E34" s="140" t="s">
        <v>43</v>
      </c>
      <c r="F34" s="154">
        <f>ROUND((SUM(BF82:BF91)),  2)</f>
        <v>0</v>
      </c>
      <c r="I34" s="155">
        <v>0.14999999999999999</v>
      </c>
      <c r="J34" s="154">
        <f>ROUND(((SUM(BF82:BF91))*I34),  2)</f>
        <v>0</v>
      </c>
      <c r="L34" s="42"/>
    </row>
    <row r="35" hidden="1" s="1" customFormat="1" ht="14.4" customHeight="1">
      <c r="B35" s="42"/>
      <c r="E35" s="140" t="s">
        <v>44</v>
      </c>
      <c r="F35" s="154">
        <f>ROUND((SUM(BG82:BG91)),  2)</f>
        <v>0</v>
      </c>
      <c r="I35" s="155">
        <v>0.20999999999999999</v>
      </c>
      <c r="J35" s="154">
        <f>0</f>
        <v>0</v>
      </c>
      <c r="L35" s="42"/>
    </row>
    <row r="36" hidden="1" s="1" customFormat="1" ht="14.4" customHeight="1">
      <c r="B36" s="42"/>
      <c r="E36" s="140" t="s">
        <v>45</v>
      </c>
      <c r="F36" s="154">
        <f>ROUND((SUM(BH82:BH91)),  2)</f>
        <v>0</v>
      </c>
      <c r="I36" s="155">
        <v>0.14999999999999999</v>
      </c>
      <c r="J36" s="154">
        <f>0</f>
        <v>0</v>
      </c>
      <c r="L36" s="42"/>
    </row>
    <row r="37" hidden="1" s="1" customFormat="1" ht="14.4" customHeight="1">
      <c r="B37" s="42"/>
      <c r="E37" s="140" t="s">
        <v>46</v>
      </c>
      <c r="F37" s="154">
        <f>ROUND((SUM(BI82:BI91)),  2)</f>
        <v>0</v>
      </c>
      <c r="I37" s="155">
        <v>0</v>
      </c>
      <c r="J37" s="154">
        <f>0</f>
        <v>0</v>
      </c>
      <c r="L37" s="42"/>
    </row>
    <row r="38" s="1" customFormat="1" ht="6.96" customHeight="1">
      <c r="B38" s="42"/>
      <c r="I38" s="142"/>
      <c r="L38" s="42"/>
    </row>
    <row r="39" s="1" customFormat="1" ht="25.44" customHeight="1">
      <c r="B39" s="42"/>
      <c r="C39" s="156"/>
      <c r="D39" s="157" t="s">
        <v>47</v>
      </c>
      <c r="E39" s="158"/>
      <c r="F39" s="158"/>
      <c r="G39" s="159" t="s">
        <v>48</v>
      </c>
      <c r="H39" s="160" t="s">
        <v>49</v>
      </c>
      <c r="I39" s="161"/>
      <c r="J39" s="162">
        <f>SUM(J30:J37)</f>
        <v>0</v>
      </c>
      <c r="K39" s="163"/>
      <c r="L39" s="42"/>
    </row>
    <row r="40" s="1" customFormat="1" ht="14.4" customHeight="1">
      <c r="B40" s="164"/>
      <c r="C40" s="165"/>
      <c r="D40" s="165"/>
      <c r="E40" s="165"/>
      <c r="F40" s="165"/>
      <c r="G40" s="165"/>
      <c r="H40" s="165"/>
      <c r="I40" s="166"/>
      <c r="J40" s="165"/>
      <c r="K40" s="165"/>
      <c r="L40" s="42"/>
    </row>
    <row r="44" s="1" customFormat="1" ht="6.96" customHeight="1">
      <c r="B44" s="167"/>
      <c r="C44" s="168"/>
      <c r="D44" s="168"/>
      <c r="E44" s="168"/>
      <c r="F44" s="168"/>
      <c r="G44" s="168"/>
      <c r="H44" s="168"/>
      <c r="I44" s="169"/>
      <c r="J44" s="168"/>
      <c r="K44" s="168"/>
      <c r="L44" s="42"/>
    </row>
    <row r="45" s="1" customFormat="1" ht="24.96" customHeight="1">
      <c r="B45" s="37"/>
      <c r="C45" s="22" t="s">
        <v>124</v>
      </c>
      <c r="D45" s="38"/>
      <c r="E45" s="38"/>
      <c r="F45" s="38"/>
      <c r="G45" s="38"/>
      <c r="H45" s="38"/>
      <c r="I45" s="142"/>
      <c r="J45" s="38"/>
      <c r="K45" s="38"/>
      <c r="L45" s="42"/>
    </row>
    <row r="46" s="1" customFormat="1" ht="6.96" customHeight="1">
      <c r="B46" s="37"/>
      <c r="C46" s="38"/>
      <c r="D46" s="38"/>
      <c r="E46" s="38"/>
      <c r="F46" s="38"/>
      <c r="G46" s="38"/>
      <c r="H46" s="38"/>
      <c r="I46" s="142"/>
      <c r="J46" s="38"/>
      <c r="K46" s="38"/>
      <c r="L46" s="42"/>
    </row>
    <row r="47" s="1" customFormat="1" ht="12" customHeight="1">
      <c r="B47" s="37"/>
      <c r="C47" s="31" t="s">
        <v>16</v>
      </c>
      <c r="D47" s="38"/>
      <c r="E47" s="38"/>
      <c r="F47" s="38"/>
      <c r="G47" s="38"/>
      <c r="H47" s="38"/>
      <c r="I47" s="142"/>
      <c r="J47" s="38"/>
      <c r="K47" s="38"/>
      <c r="L47" s="42"/>
    </row>
    <row r="48" s="1" customFormat="1" ht="16.5" customHeight="1">
      <c r="B48" s="37"/>
      <c r="C48" s="38"/>
      <c r="D48" s="38"/>
      <c r="E48" s="170" t="str">
        <f>E7</f>
        <v>Oprava mostních objektů v úseku Měcholupy - Žatec</v>
      </c>
      <c r="F48" s="31"/>
      <c r="G48" s="31"/>
      <c r="H48" s="31"/>
      <c r="I48" s="142"/>
      <c r="J48" s="38"/>
      <c r="K48" s="38"/>
      <c r="L48" s="42"/>
    </row>
    <row r="49" s="1" customFormat="1" ht="12" customHeight="1">
      <c r="B49" s="37"/>
      <c r="C49" s="31" t="s">
        <v>120</v>
      </c>
      <c r="D49" s="38"/>
      <c r="E49" s="38"/>
      <c r="F49" s="38"/>
      <c r="G49" s="38"/>
      <c r="H49" s="38"/>
      <c r="I49" s="142"/>
      <c r="J49" s="38"/>
      <c r="K49" s="38"/>
      <c r="L49" s="42"/>
    </row>
    <row r="50" s="1" customFormat="1" ht="16.5" customHeight="1">
      <c r="B50" s="37"/>
      <c r="C50" s="38"/>
      <c r="D50" s="38"/>
      <c r="E50" s="63" t="str">
        <f>E9</f>
        <v xml:space="preserve">VRN4 - Oprava mostu v km 101,816 </v>
      </c>
      <c r="F50" s="38"/>
      <c r="G50" s="38"/>
      <c r="H50" s="38"/>
      <c r="I50" s="142"/>
      <c r="J50" s="38"/>
      <c r="K50" s="38"/>
      <c r="L50" s="42"/>
    </row>
    <row r="51" s="1" customFormat="1" ht="6.96" customHeight="1">
      <c r="B51" s="37"/>
      <c r="C51" s="38"/>
      <c r="D51" s="38"/>
      <c r="E51" s="38"/>
      <c r="F51" s="38"/>
      <c r="G51" s="38"/>
      <c r="H51" s="38"/>
      <c r="I51" s="142"/>
      <c r="J51" s="38"/>
      <c r="K51" s="38"/>
      <c r="L51" s="42"/>
    </row>
    <row r="52" s="1" customFormat="1" ht="12" customHeight="1">
      <c r="B52" s="37"/>
      <c r="C52" s="31" t="s">
        <v>22</v>
      </c>
      <c r="D52" s="38"/>
      <c r="E52" s="38"/>
      <c r="F52" s="26" t="str">
        <f>F12</f>
        <v xml:space="preserve"> </v>
      </c>
      <c r="G52" s="38"/>
      <c r="H52" s="38"/>
      <c r="I52" s="144" t="s">
        <v>24</v>
      </c>
      <c r="J52" s="66" t="str">
        <f>IF(J12="","",J12)</f>
        <v>16. 3. 2019</v>
      </c>
      <c r="K52" s="38"/>
      <c r="L52" s="42"/>
    </row>
    <row r="53" s="1" customFormat="1" ht="6.96" customHeight="1">
      <c r="B53" s="37"/>
      <c r="C53" s="38"/>
      <c r="D53" s="38"/>
      <c r="E53" s="38"/>
      <c r="F53" s="38"/>
      <c r="G53" s="38"/>
      <c r="H53" s="38"/>
      <c r="I53" s="142"/>
      <c r="J53" s="38"/>
      <c r="K53" s="38"/>
      <c r="L53" s="42"/>
    </row>
    <row r="54" s="1" customFormat="1" ht="13.65" customHeight="1">
      <c r="B54" s="37"/>
      <c r="C54" s="31" t="s">
        <v>28</v>
      </c>
      <c r="D54" s="38"/>
      <c r="E54" s="38"/>
      <c r="F54" s="26" t="str">
        <f>E15</f>
        <v xml:space="preserve"> </v>
      </c>
      <c r="G54" s="38"/>
      <c r="H54" s="38"/>
      <c r="I54" s="144" t="s">
        <v>33</v>
      </c>
      <c r="J54" s="35" t="str">
        <f>E21</f>
        <v xml:space="preserve"> </v>
      </c>
      <c r="K54" s="38"/>
      <c r="L54" s="42"/>
    </row>
    <row r="55" s="1" customFormat="1" ht="13.65" customHeight="1">
      <c r="B55" s="37"/>
      <c r="C55" s="31" t="s">
        <v>31</v>
      </c>
      <c r="D55" s="38"/>
      <c r="E55" s="38"/>
      <c r="F55" s="26" t="str">
        <f>IF(E18="","",E18)</f>
        <v>Vyplň údaj</v>
      </c>
      <c r="G55" s="38"/>
      <c r="H55" s="38"/>
      <c r="I55" s="144" t="s">
        <v>35</v>
      </c>
      <c r="J55" s="35" t="str">
        <f>E24</f>
        <v xml:space="preserve"> </v>
      </c>
      <c r="K55" s="38"/>
      <c r="L55" s="42"/>
    </row>
    <row r="56" s="1" customFormat="1" ht="10.32" customHeight="1">
      <c r="B56" s="37"/>
      <c r="C56" s="38"/>
      <c r="D56" s="38"/>
      <c r="E56" s="38"/>
      <c r="F56" s="38"/>
      <c r="G56" s="38"/>
      <c r="H56" s="38"/>
      <c r="I56" s="142"/>
      <c r="J56" s="38"/>
      <c r="K56" s="38"/>
      <c r="L56" s="42"/>
    </row>
    <row r="57" s="1" customFormat="1" ht="29.28" customHeight="1">
      <c r="B57" s="37"/>
      <c r="C57" s="171" t="s">
        <v>125</v>
      </c>
      <c r="D57" s="172"/>
      <c r="E57" s="172"/>
      <c r="F57" s="172"/>
      <c r="G57" s="172"/>
      <c r="H57" s="172"/>
      <c r="I57" s="173"/>
      <c r="J57" s="174" t="s">
        <v>126</v>
      </c>
      <c r="K57" s="172"/>
      <c r="L57" s="42"/>
    </row>
    <row r="58" s="1" customFormat="1" ht="10.32" customHeight="1">
      <c r="B58" s="37"/>
      <c r="C58" s="38"/>
      <c r="D58" s="38"/>
      <c r="E58" s="38"/>
      <c r="F58" s="38"/>
      <c r="G58" s="38"/>
      <c r="H58" s="38"/>
      <c r="I58" s="142"/>
      <c r="J58" s="38"/>
      <c r="K58" s="38"/>
      <c r="L58" s="42"/>
    </row>
    <row r="59" s="1" customFormat="1" ht="22.8" customHeight="1">
      <c r="B59" s="37"/>
      <c r="C59" s="175" t="s">
        <v>127</v>
      </c>
      <c r="D59" s="38"/>
      <c r="E59" s="38"/>
      <c r="F59" s="38"/>
      <c r="G59" s="38"/>
      <c r="H59" s="38"/>
      <c r="I59" s="142"/>
      <c r="J59" s="97">
        <f>J82</f>
        <v>0</v>
      </c>
      <c r="K59" s="38"/>
      <c r="L59" s="42"/>
      <c r="AU59" s="16" t="s">
        <v>128</v>
      </c>
    </row>
    <row r="60" s="8" customFormat="1" ht="24.96" customHeight="1">
      <c r="B60" s="176"/>
      <c r="C60" s="177"/>
      <c r="D60" s="178" t="s">
        <v>2247</v>
      </c>
      <c r="E60" s="179"/>
      <c r="F60" s="179"/>
      <c r="G60" s="179"/>
      <c r="H60" s="179"/>
      <c r="I60" s="180"/>
      <c r="J60" s="181">
        <f>J83</f>
        <v>0</v>
      </c>
      <c r="K60" s="177"/>
      <c r="L60" s="182"/>
    </row>
    <row r="61" s="9" customFormat="1" ht="19.92" customHeight="1">
      <c r="B61" s="183"/>
      <c r="C61" s="121"/>
      <c r="D61" s="184" t="s">
        <v>2203</v>
      </c>
      <c r="E61" s="185"/>
      <c r="F61" s="185"/>
      <c r="G61" s="185"/>
      <c r="H61" s="185"/>
      <c r="I61" s="186"/>
      <c r="J61" s="187">
        <f>J84</f>
        <v>0</v>
      </c>
      <c r="K61" s="121"/>
      <c r="L61" s="188"/>
    </row>
    <row r="62" s="9" customFormat="1" ht="19.92" customHeight="1">
      <c r="B62" s="183"/>
      <c r="C62" s="121"/>
      <c r="D62" s="184" t="s">
        <v>2204</v>
      </c>
      <c r="E62" s="185"/>
      <c r="F62" s="185"/>
      <c r="G62" s="185"/>
      <c r="H62" s="185"/>
      <c r="I62" s="186"/>
      <c r="J62" s="187">
        <f>J88</f>
        <v>0</v>
      </c>
      <c r="K62" s="121"/>
      <c r="L62" s="188"/>
    </row>
    <row r="63" s="1" customFormat="1" ht="21.84" customHeight="1">
      <c r="B63" s="37"/>
      <c r="C63" s="38"/>
      <c r="D63" s="38"/>
      <c r="E63" s="38"/>
      <c r="F63" s="38"/>
      <c r="G63" s="38"/>
      <c r="H63" s="38"/>
      <c r="I63" s="142"/>
      <c r="J63" s="38"/>
      <c r="K63" s="38"/>
      <c r="L63" s="42"/>
    </row>
    <row r="64" s="1" customFormat="1" ht="6.96" customHeight="1">
      <c r="B64" s="56"/>
      <c r="C64" s="57"/>
      <c r="D64" s="57"/>
      <c r="E64" s="57"/>
      <c r="F64" s="57"/>
      <c r="G64" s="57"/>
      <c r="H64" s="57"/>
      <c r="I64" s="166"/>
      <c r="J64" s="57"/>
      <c r="K64" s="57"/>
      <c r="L64" s="42"/>
    </row>
    <row r="68" s="1" customFormat="1" ht="6.96" customHeight="1">
      <c r="B68" s="58"/>
      <c r="C68" s="59"/>
      <c r="D68" s="59"/>
      <c r="E68" s="59"/>
      <c r="F68" s="59"/>
      <c r="G68" s="59"/>
      <c r="H68" s="59"/>
      <c r="I68" s="169"/>
      <c r="J68" s="59"/>
      <c r="K68" s="59"/>
      <c r="L68" s="42"/>
    </row>
    <row r="69" s="1" customFormat="1" ht="24.96" customHeight="1">
      <c r="B69" s="37"/>
      <c r="C69" s="22" t="s">
        <v>141</v>
      </c>
      <c r="D69" s="38"/>
      <c r="E69" s="38"/>
      <c r="F69" s="38"/>
      <c r="G69" s="38"/>
      <c r="H69" s="38"/>
      <c r="I69" s="142"/>
      <c r="J69" s="38"/>
      <c r="K69" s="38"/>
      <c r="L69" s="42"/>
    </row>
    <row r="70" s="1" customFormat="1" ht="6.96" customHeight="1">
      <c r="B70" s="37"/>
      <c r="C70" s="38"/>
      <c r="D70" s="38"/>
      <c r="E70" s="38"/>
      <c r="F70" s="38"/>
      <c r="G70" s="38"/>
      <c r="H70" s="38"/>
      <c r="I70" s="142"/>
      <c r="J70" s="38"/>
      <c r="K70" s="38"/>
      <c r="L70" s="42"/>
    </row>
    <row r="71" s="1" customFormat="1" ht="12" customHeight="1">
      <c r="B71" s="37"/>
      <c r="C71" s="31" t="s">
        <v>16</v>
      </c>
      <c r="D71" s="38"/>
      <c r="E71" s="38"/>
      <c r="F71" s="38"/>
      <c r="G71" s="38"/>
      <c r="H71" s="38"/>
      <c r="I71" s="142"/>
      <c r="J71" s="38"/>
      <c r="K71" s="38"/>
      <c r="L71" s="42"/>
    </row>
    <row r="72" s="1" customFormat="1" ht="16.5" customHeight="1">
      <c r="B72" s="37"/>
      <c r="C72" s="38"/>
      <c r="D72" s="38"/>
      <c r="E72" s="170" t="str">
        <f>E7</f>
        <v>Oprava mostních objektů v úseku Měcholupy - Žatec</v>
      </c>
      <c r="F72" s="31"/>
      <c r="G72" s="31"/>
      <c r="H72" s="31"/>
      <c r="I72" s="142"/>
      <c r="J72" s="38"/>
      <c r="K72" s="38"/>
      <c r="L72" s="42"/>
    </row>
    <row r="73" s="1" customFormat="1" ht="12" customHeight="1">
      <c r="B73" s="37"/>
      <c r="C73" s="31" t="s">
        <v>120</v>
      </c>
      <c r="D73" s="38"/>
      <c r="E73" s="38"/>
      <c r="F73" s="38"/>
      <c r="G73" s="38"/>
      <c r="H73" s="38"/>
      <c r="I73" s="142"/>
      <c r="J73" s="38"/>
      <c r="K73" s="38"/>
      <c r="L73" s="42"/>
    </row>
    <row r="74" s="1" customFormat="1" ht="16.5" customHeight="1">
      <c r="B74" s="37"/>
      <c r="C74" s="38"/>
      <c r="D74" s="38"/>
      <c r="E74" s="63" t="str">
        <f>E9</f>
        <v xml:space="preserve">VRN4 - Oprava mostu v km 101,816 </v>
      </c>
      <c r="F74" s="38"/>
      <c r="G74" s="38"/>
      <c r="H74" s="38"/>
      <c r="I74" s="142"/>
      <c r="J74" s="38"/>
      <c r="K74" s="38"/>
      <c r="L74" s="42"/>
    </row>
    <row r="75" s="1" customFormat="1" ht="6.96" customHeight="1">
      <c r="B75" s="37"/>
      <c r="C75" s="38"/>
      <c r="D75" s="38"/>
      <c r="E75" s="38"/>
      <c r="F75" s="38"/>
      <c r="G75" s="38"/>
      <c r="H75" s="38"/>
      <c r="I75" s="142"/>
      <c r="J75" s="38"/>
      <c r="K75" s="38"/>
      <c r="L75" s="42"/>
    </row>
    <row r="76" s="1" customFormat="1" ht="12" customHeight="1">
      <c r="B76" s="37"/>
      <c r="C76" s="31" t="s">
        <v>22</v>
      </c>
      <c r="D76" s="38"/>
      <c r="E76" s="38"/>
      <c r="F76" s="26" t="str">
        <f>F12</f>
        <v xml:space="preserve"> </v>
      </c>
      <c r="G76" s="38"/>
      <c r="H76" s="38"/>
      <c r="I76" s="144" t="s">
        <v>24</v>
      </c>
      <c r="J76" s="66" t="str">
        <f>IF(J12="","",J12)</f>
        <v>16. 3. 2019</v>
      </c>
      <c r="K76" s="38"/>
      <c r="L76" s="42"/>
    </row>
    <row r="77" s="1" customFormat="1" ht="6.96" customHeight="1">
      <c r="B77" s="37"/>
      <c r="C77" s="38"/>
      <c r="D77" s="38"/>
      <c r="E77" s="38"/>
      <c r="F77" s="38"/>
      <c r="G77" s="38"/>
      <c r="H77" s="38"/>
      <c r="I77" s="142"/>
      <c r="J77" s="38"/>
      <c r="K77" s="38"/>
      <c r="L77" s="42"/>
    </row>
    <row r="78" s="1" customFormat="1" ht="13.65" customHeight="1">
      <c r="B78" s="37"/>
      <c r="C78" s="31" t="s">
        <v>28</v>
      </c>
      <c r="D78" s="38"/>
      <c r="E78" s="38"/>
      <c r="F78" s="26" t="str">
        <f>E15</f>
        <v xml:space="preserve"> </v>
      </c>
      <c r="G78" s="38"/>
      <c r="H78" s="38"/>
      <c r="I78" s="144" t="s">
        <v>33</v>
      </c>
      <c r="J78" s="35" t="str">
        <f>E21</f>
        <v xml:space="preserve"> </v>
      </c>
      <c r="K78" s="38"/>
      <c r="L78" s="42"/>
    </row>
    <row r="79" s="1" customFormat="1" ht="13.65" customHeight="1">
      <c r="B79" s="37"/>
      <c r="C79" s="31" t="s">
        <v>31</v>
      </c>
      <c r="D79" s="38"/>
      <c r="E79" s="38"/>
      <c r="F79" s="26" t="str">
        <f>IF(E18="","",E18)</f>
        <v>Vyplň údaj</v>
      </c>
      <c r="G79" s="38"/>
      <c r="H79" s="38"/>
      <c r="I79" s="144" t="s">
        <v>35</v>
      </c>
      <c r="J79" s="35" t="str">
        <f>E24</f>
        <v xml:space="preserve"> </v>
      </c>
      <c r="K79" s="38"/>
      <c r="L79" s="42"/>
    </row>
    <row r="80" s="1" customFormat="1" ht="10.32" customHeight="1">
      <c r="B80" s="37"/>
      <c r="C80" s="38"/>
      <c r="D80" s="38"/>
      <c r="E80" s="38"/>
      <c r="F80" s="38"/>
      <c r="G80" s="38"/>
      <c r="H80" s="38"/>
      <c r="I80" s="142"/>
      <c r="J80" s="38"/>
      <c r="K80" s="38"/>
      <c r="L80" s="42"/>
    </row>
    <row r="81" s="10" customFormat="1" ht="29.28" customHeight="1">
      <c r="B81" s="189"/>
      <c r="C81" s="190" t="s">
        <v>142</v>
      </c>
      <c r="D81" s="191" t="s">
        <v>56</v>
      </c>
      <c r="E81" s="191" t="s">
        <v>52</v>
      </c>
      <c r="F81" s="191" t="s">
        <v>53</v>
      </c>
      <c r="G81" s="191" t="s">
        <v>143</v>
      </c>
      <c r="H81" s="191" t="s">
        <v>144</v>
      </c>
      <c r="I81" s="192" t="s">
        <v>145</v>
      </c>
      <c r="J81" s="191" t="s">
        <v>126</v>
      </c>
      <c r="K81" s="193" t="s">
        <v>146</v>
      </c>
      <c r="L81" s="194"/>
      <c r="M81" s="87" t="s">
        <v>1</v>
      </c>
      <c r="N81" s="88" t="s">
        <v>41</v>
      </c>
      <c r="O81" s="88" t="s">
        <v>147</v>
      </c>
      <c r="P81" s="88" t="s">
        <v>148</v>
      </c>
      <c r="Q81" s="88" t="s">
        <v>149</v>
      </c>
      <c r="R81" s="88" t="s">
        <v>150</v>
      </c>
      <c r="S81" s="88" t="s">
        <v>151</v>
      </c>
      <c r="T81" s="89" t="s">
        <v>152</v>
      </c>
    </row>
    <row r="82" s="1" customFormat="1" ht="22.8" customHeight="1">
      <c r="B82" s="37"/>
      <c r="C82" s="94" t="s">
        <v>153</v>
      </c>
      <c r="D82" s="38"/>
      <c r="E82" s="38"/>
      <c r="F82" s="38"/>
      <c r="G82" s="38"/>
      <c r="H82" s="38"/>
      <c r="I82" s="142"/>
      <c r="J82" s="195">
        <f>BK82</f>
        <v>0</v>
      </c>
      <c r="K82" s="38"/>
      <c r="L82" s="42"/>
      <c r="M82" s="90"/>
      <c r="N82" s="91"/>
      <c r="O82" s="91"/>
      <c r="P82" s="196">
        <f>P83</f>
        <v>0</v>
      </c>
      <c r="Q82" s="91"/>
      <c r="R82" s="196">
        <f>R83</f>
        <v>0</v>
      </c>
      <c r="S82" s="91"/>
      <c r="T82" s="197">
        <f>T83</f>
        <v>0</v>
      </c>
      <c r="AT82" s="16" t="s">
        <v>70</v>
      </c>
      <c r="AU82" s="16" t="s">
        <v>128</v>
      </c>
      <c r="BK82" s="198">
        <f>BK83</f>
        <v>0</v>
      </c>
    </row>
    <row r="83" s="11" customFormat="1" ht="25.92" customHeight="1">
      <c r="B83" s="199"/>
      <c r="C83" s="200"/>
      <c r="D83" s="201" t="s">
        <v>70</v>
      </c>
      <c r="E83" s="202" t="s">
        <v>2206</v>
      </c>
      <c r="F83" s="202" t="s">
        <v>2248</v>
      </c>
      <c r="G83" s="200"/>
      <c r="H83" s="200"/>
      <c r="I83" s="203"/>
      <c r="J83" s="204">
        <f>BK83</f>
        <v>0</v>
      </c>
      <c r="K83" s="200"/>
      <c r="L83" s="205"/>
      <c r="M83" s="206"/>
      <c r="N83" s="207"/>
      <c r="O83" s="207"/>
      <c r="P83" s="208">
        <f>P84+P88</f>
        <v>0</v>
      </c>
      <c r="Q83" s="207"/>
      <c r="R83" s="208">
        <f>R84+R88</f>
        <v>0</v>
      </c>
      <c r="S83" s="207"/>
      <c r="T83" s="209">
        <f>T84+T88</f>
        <v>0</v>
      </c>
      <c r="AR83" s="210" t="s">
        <v>198</v>
      </c>
      <c r="AT83" s="211" t="s">
        <v>70</v>
      </c>
      <c r="AU83" s="211" t="s">
        <v>71</v>
      </c>
      <c r="AY83" s="210" t="s">
        <v>156</v>
      </c>
      <c r="BK83" s="212">
        <f>BK84+BK88</f>
        <v>0</v>
      </c>
    </row>
    <row r="84" s="11" customFormat="1" ht="22.8" customHeight="1">
      <c r="B84" s="199"/>
      <c r="C84" s="200"/>
      <c r="D84" s="201" t="s">
        <v>70</v>
      </c>
      <c r="E84" s="213" t="s">
        <v>107</v>
      </c>
      <c r="F84" s="213" t="s">
        <v>2208</v>
      </c>
      <c r="G84" s="200"/>
      <c r="H84" s="200"/>
      <c r="I84" s="203"/>
      <c r="J84" s="214">
        <f>BK84</f>
        <v>0</v>
      </c>
      <c r="K84" s="200"/>
      <c r="L84" s="205"/>
      <c r="M84" s="206"/>
      <c r="N84" s="207"/>
      <c r="O84" s="207"/>
      <c r="P84" s="208">
        <f>SUM(P85:P87)</f>
        <v>0</v>
      </c>
      <c r="Q84" s="207"/>
      <c r="R84" s="208">
        <f>SUM(R85:R87)</f>
        <v>0</v>
      </c>
      <c r="S84" s="207"/>
      <c r="T84" s="209">
        <f>SUM(T85:T87)</f>
        <v>0</v>
      </c>
      <c r="AR84" s="210" t="s">
        <v>198</v>
      </c>
      <c r="AT84" s="211" t="s">
        <v>70</v>
      </c>
      <c r="AU84" s="211" t="s">
        <v>21</v>
      </c>
      <c r="AY84" s="210" t="s">
        <v>156</v>
      </c>
      <c r="BK84" s="212">
        <f>SUM(BK85:BK87)</f>
        <v>0</v>
      </c>
    </row>
    <row r="85" s="1" customFormat="1" ht="16.5" customHeight="1">
      <c r="B85" s="37"/>
      <c r="C85" s="215" t="s">
        <v>21</v>
      </c>
      <c r="D85" s="215" t="s">
        <v>158</v>
      </c>
      <c r="E85" s="216" t="s">
        <v>2215</v>
      </c>
      <c r="F85" s="217" t="s">
        <v>2216</v>
      </c>
      <c r="G85" s="218" t="s">
        <v>1998</v>
      </c>
      <c r="H85" s="219">
        <v>1</v>
      </c>
      <c r="I85" s="220"/>
      <c r="J85" s="221">
        <f>ROUND(I85*H85,2)</f>
        <v>0</v>
      </c>
      <c r="K85" s="217" t="s">
        <v>162</v>
      </c>
      <c r="L85" s="42"/>
      <c r="M85" s="222" t="s">
        <v>1</v>
      </c>
      <c r="N85" s="223" t="s">
        <v>42</v>
      </c>
      <c r="O85" s="78"/>
      <c r="P85" s="224">
        <f>O85*H85</f>
        <v>0</v>
      </c>
      <c r="Q85" s="224">
        <v>0</v>
      </c>
      <c r="R85" s="224">
        <f>Q85*H85</f>
        <v>0</v>
      </c>
      <c r="S85" s="224">
        <v>0</v>
      </c>
      <c r="T85" s="225">
        <f>S85*H85</f>
        <v>0</v>
      </c>
      <c r="AR85" s="16" t="s">
        <v>2211</v>
      </c>
      <c r="AT85" s="16" t="s">
        <v>158</v>
      </c>
      <c r="AU85" s="16" t="s">
        <v>79</v>
      </c>
      <c r="AY85" s="16" t="s">
        <v>156</v>
      </c>
      <c r="BE85" s="226">
        <f>IF(N85="základní",J85,0)</f>
        <v>0</v>
      </c>
      <c r="BF85" s="226">
        <f>IF(N85="snížená",J85,0)</f>
        <v>0</v>
      </c>
      <c r="BG85" s="226">
        <f>IF(N85="zákl. přenesená",J85,0)</f>
        <v>0</v>
      </c>
      <c r="BH85" s="226">
        <f>IF(N85="sníž. přenesená",J85,0)</f>
        <v>0</v>
      </c>
      <c r="BI85" s="226">
        <f>IF(N85="nulová",J85,0)</f>
        <v>0</v>
      </c>
      <c r="BJ85" s="16" t="s">
        <v>21</v>
      </c>
      <c r="BK85" s="226">
        <f>ROUND(I85*H85,2)</f>
        <v>0</v>
      </c>
      <c r="BL85" s="16" t="s">
        <v>2211</v>
      </c>
      <c r="BM85" s="16" t="s">
        <v>2249</v>
      </c>
    </row>
    <row r="86" s="1" customFormat="1">
      <c r="B86" s="37"/>
      <c r="C86" s="38"/>
      <c r="D86" s="227" t="s">
        <v>165</v>
      </c>
      <c r="E86" s="38"/>
      <c r="F86" s="228" t="s">
        <v>2218</v>
      </c>
      <c r="G86" s="38"/>
      <c r="H86" s="38"/>
      <c r="I86" s="142"/>
      <c r="J86" s="38"/>
      <c r="K86" s="38"/>
      <c r="L86" s="42"/>
      <c r="M86" s="229"/>
      <c r="N86" s="78"/>
      <c r="O86" s="78"/>
      <c r="P86" s="78"/>
      <c r="Q86" s="78"/>
      <c r="R86" s="78"/>
      <c r="S86" s="78"/>
      <c r="T86" s="79"/>
      <c r="AT86" s="16" t="s">
        <v>165</v>
      </c>
      <c r="AU86" s="16" t="s">
        <v>79</v>
      </c>
    </row>
    <row r="87" s="1" customFormat="1">
      <c r="B87" s="37"/>
      <c r="C87" s="38"/>
      <c r="D87" s="227" t="s">
        <v>189</v>
      </c>
      <c r="E87" s="38"/>
      <c r="F87" s="230" t="s">
        <v>2250</v>
      </c>
      <c r="G87" s="38"/>
      <c r="H87" s="38"/>
      <c r="I87" s="142"/>
      <c r="J87" s="38"/>
      <c r="K87" s="38"/>
      <c r="L87" s="42"/>
      <c r="M87" s="229"/>
      <c r="N87" s="78"/>
      <c r="O87" s="78"/>
      <c r="P87" s="78"/>
      <c r="Q87" s="78"/>
      <c r="R87" s="78"/>
      <c r="S87" s="78"/>
      <c r="T87" s="79"/>
      <c r="AT87" s="16" t="s">
        <v>189</v>
      </c>
      <c r="AU87" s="16" t="s">
        <v>79</v>
      </c>
    </row>
    <row r="88" s="11" customFormat="1" ht="22.8" customHeight="1">
      <c r="B88" s="199"/>
      <c r="C88" s="200"/>
      <c r="D88" s="201" t="s">
        <v>70</v>
      </c>
      <c r="E88" s="213" t="s">
        <v>113</v>
      </c>
      <c r="F88" s="213" t="s">
        <v>2220</v>
      </c>
      <c r="G88" s="200"/>
      <c r="H88" s="200"/>
      <c r="I88" s="203"/>
      <c r="J88" s="214">
        <f>BK88</f>
        <v>0</v>
      </c>
      <c r="K88" s="200"/>
      <c r="L88" s="205"/>
      <c r="M88" s="206"/>
      <c r="N88" s="207"/>
      <c r="O88" s="207"/>
      <c r="P88" s="208">
        <f>SUM(P89:P91)</f>
        <v>0</v>
      </c>
      <c r="Q88" s="207"/>
      <c r="R88" s="208">
        <f>SUM(R89:R91)</f>
        <v>0</v>
      </c>
      <c r="S88" s="207"/>
      <c r="T88" s="209">
        <f>SUM(T89:T91)</f>
        <v>0</v>
      </c>
      <c r="AR88" s="210" t="s">
        <v>198</v>
      </c>
      <c r="AT88" s="211" t="s">
        <v>70</v>
      </c>
      <c r="AU88" s="211" t="s">
        <v>21</v>
      </c>
      <c r="AY88" s="210" t="s">
        <v>156</v>
      </c>
      <c r="BK88" s="212">
        <f>SUM(BK89:BK91)</f>
        <v>0</v>
      </c>
    </row>
    <row r="89" s="1" customFormat="1" ht="16.5" customHeight="1">
      <c r="B89" s="37"/>
      <c r="C89" s="215" t="s">
        <v>79</v>
      </c>
      <c r="D89" s="215" t="s">
        <v>158</v>
      </c>
      <c r="E89" s="216" t="s">
        <v>2221</v>
      </c>
      <c r="F89" s="217" t="s">
        <v>2220</v>
      </c>
      <c r="G89" s="218" t="s">
        <v>1998</v>
      </c>
      <c r="H89" s="219">
        <v>1</v>
      </c>
      <c r="I89" s="220"/>
      <c r="J89" s="221">
        <f>ROUND(I89*H89,2)</f>
        <v>0</v>
      </c>
      <c r="K89" s="217" t="s">
        <v>162</v>
      </c>
      <c r="L89" s="42"/>
      <c r="M89" s="222" t="s">
        <v>1</v>
      </c>
      <c r="N89" s="223" t="s">
        <v>42</v>
      </c>
      <c r="O89" s="78"/>
      <c r="P89" s="224">
        <f>O89*H89</f>
        <v>0</v>
      </c>
      <c r="Q89" s="224">
        <v>0</v>
      </c>
      <c r="R89" s="224">
        <f>Q89*H89</f>
        <v>0</v>
      </c>
      <c r="S89" s="224">
        <v>0</v>
      </c>
      <c r="T89" s="225">
        <f>S89*H89</f>
        <v>0</v>
      </c>
      <c r="AR89" s="16" t="s">
        <v>2211</v>
      </c>
      <c r="AT89" s="16" t="s">
        <v>158</v>
      </c>
      <c r="AU89" s="16" t="s">
        <v>79</v>
      </c>
      <c r="AY89" s="16" t="s">
        <v>156</v>
      </c>
      <c r="BE89" s="226">
        <f>IF(N89="základní",J89,0)</f>
        <v>0</v>
      </c>
      <c r="BF89" s="226">
        <f>IF(N89="snížená",J89,0)</f>
        <v>0</v>
      </c>
      <c r="BG89" s="226">
        <f>IF(N89="zákl. přenesená",J89,0)</f>
        <v>0</v>
      </c>
      <c r="BH89" s="226">
        <f>IF(N89="sníž. přenesená",J89,0)</f>
        <v>0</v>
      </c>
      <c r="BI89" s="226">
        <f>IF(N89="nulová",J89,0)</f>
        <v>0</v>
      </c>
      <c r="BJ89" s="16" t="s">
        <v>21</v>
      </c>
      <c r="BK89" s="226">
        <f>ROUND(I89*H89,2)</f>
        <v>0</v>
      </c>
      <c r="BL89" s="16" t="s">
        <v>2211</v>
      </c>
      <c r="BM89" s="16" t="s">
        <v>2251</v>
      </c>
    </row>
    <row r="90" s="1" customFormat="1">
      <c r="B90" s="37"/>
      <c r="C90" s="38"/>
      <c r="D90" s="227" t="s">
        <v>165</v>
      </c>
      <c r="E90" s="38"/>
      <c r="F90" s="228" t="s">
        <v>2223</v>
      </c>
      <c r="G90" s="38"/>
      <c r="H90" s="38"/>
      <c r="I90" s="142"/>
      <c r="J90" s="38"/>
      <c r="K90" s="38"/>
      <c r="L90" s="42"/>
      <c r="M90" s="229"/>
      <c r="N90" s="78"/>
      <c r="O90" s="78"/>
      <c r="P90" s="78"/>
      <c r="Q90" s="78"/>
      <c r="R90" s="78"/>
      <c r="S90" s="78"/>
      <c r="T90" s="79"/>
      <c r="AT90" s="16" t="s">
        <v>165</v>
      </c>
      <c r="AU90" s="16" t="s">
        <v>79</v>
      </c>
    </row>
    <row r="91" s="1" customFormat="1">
      <c r="B91" s="37"/>
      <c r="C91" s="38"/>
      <c r="D91" s="227" t="s">
        <v>189</v>
      </c>
      <c r="E91" s="38"/>
      <c r="F91" s="230" t="s">
        <v>2252</v>
      </c>
      <c r="G91" s="38"/>
      <c r="H91" s="38"/>
      <c r="I91" s="142"/>
      <c r="J91" s="38"/>
      <c r="K91" s="38"/>
      <c r="L91" s="42"/>
      <c r="M91" s="274"/>
      <c r="N91" s="275"/>
      <c r="O91" s="275"/>
      <c r="P91" s="275"/>
      <c r="Q91" s="275"/>
      <c r="R91" s="275"/>
      <c r="S91" s="275"/>
      <c r="T91" s="276"/>
      <c r="AT91" s="16" t="s">
        <v>189</v>
      </c>
      <c r="AU91" s="16" t="s">
        <v>79</v>
      </c>
    </row>
    <row r="92" s="1" customFormat="1" ht="6.96" customHeight="1">
      <c r="B92" s="56"/>
      <c r="C92" s="57"/>
      <c r="D92" s="57"/>
      <c r="E92" s="57"/>
      <c r="F92" s="57"/>
      <c r="G92" s="57"/>
      <c r="H92" s="57"/>
      <c r="I92" s="166"/>
      <c r="J92" s="57"/>
      <c r="K92" s="57"/>
      <c r="L92" s="42"/>
    </row>
  </sheetData>
  <sheetProtection sheet="1" autoFilter="0" formatColumns="0" formatRows="0" objects="1" scenarios="1" spinCount="100000" saltValue="4X0ZeERdv9sUmGV2nHClJVcK9kEG7IgW2/Z27V2qZ1DoujiOv5g4OXClz/3UJYFsQyU/t6acY4S7ArUEcUMZOA==" hashValue="SqVuTmv/cN6s0ET+9YRKKoXgI3H/tbmjUJEH4zt6aWQOfve9CuiPJ2wNJDzfWj8t6QtEy/rF6DcrRnRPWTPX7g=="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83</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ht="12" customHeight="1">
      <c r="B8" s="19"/>
      <c r="D8" s="140" t="s">
        <v>120</v>
      </c>
      <c r="L8" s="19"/>
    </row>
    <row r="9" s="1" customFormat="1" ht="16.5" customHeight="1">
      <c r="B9" s="42"/>
      <c r="E9" s="141" t="s">
        <v>121</v>
      </c>
      <c r="F9" s="1"/>
      <c r="G9" s="1"/>
      <c r="H9" s="1"/>
      <c r="I9" s="142"/>
      <c r="L9" s="42"/>
    </row>
    <row r="10" s="1" customFormat="1" ht="12" customHeight="1">
      <c r="B10" s="42"/>
      <c r="D10" s="140" t="s">
        <v>122</v>
      </c>
      <c r="I10" s="142"/>
      <c r="L10" s="42"/>
    </row>
    <row r="11" s="1" customFormat="1" ht="36.96" customHeight="1">
      <c r="B11" s="42"/>
      <c r="E11" s="143" t="s">
        <v>123</v>
      </c>
      <c r="F11" s="1"/>
      <c r="G11" s="1"/>
      <c r="H11" s="1"/>
      <c r="I11" s="142"/>
      <c r="L11" s="42"/>
    </row>
    <row r="12" s="1" customFormat="1">
      <c r="B12" s="42"/>
      <c r="I12" s="142"/>
      <c r="L12" s="42"/>
    </row>
    <row r="13" s="1" customFormat="1" ht="12" customHeight="1">
      <c r="B13" s="42"/>
      <c r="D13" s="140" t="s">
        <v>19</v>
      </c>
      <c r="F13" s="16" t="s">
        <v>1</v>
      </c>
      <c r="I13" s="144" t="s">
        <v>20</v>
      </c>
      <c r="J13" s="16" t="s">
        <v>1</v>
      </c>
      <c r="L13" s="42"/>
    </row>
    <row r="14" s="1" customFormat="1" ht="12" customHeight="1">
      <c r="B14" s="42"/>
      <c r="D14" s="140" t="s">
        <v>22</v>
      </c>
      <c r="F14" s="16" t="s">
        <v>23</v>
      </c>
      <c r="I14" s="144" t="s">
        <v>24</v>
      </c>
      <c r="J14" s="145" t="str">
        <f>'Rekapitulace zakázky'!AN8</f>
        <v>16. 3. 2019</v>
      </c>
      <c r="L14" s="42"/>
    </row>
    <row r="15" s="1" customFormat="1" ht="10.8" customHeight="1">
      <c r="B15" s="42"/>
      <c r="I15" s="142"/>
      <c r="L15" s="42"/>
    </row>
    <row r="16" s="1" customFormat="1" ht="12" customHeight="1">
      <c r="B16" s="42"/>
      <c r="D16" s="140" t="s">
        <v>28</v>
      </c>
      <c r="I16" s="144" t="s">
        <v>29</v>
      </c>
      <c r="J16" s="16" t="str">
        <f>IF('Rekapitulace zakázky'!AN10="","",'Rekapitulace zakázky'!AN10)</f>
        <v/>
      </c>
      <c r="L16" s="42"/>
    </row>
    <row r="17" s="1" customFormat="1" ht="18" customHeight="1">
      <c r="B17" s="42"/>
      <c r="E17" s="16" t="str">
        <f>IF('Rekapitulace zakázky'!E11="","",'Rekapitulace zakázky'!E11)</f>
        <v xml:space="preserve"> </v>
      </c>
      <c r="I17" s="144" t="s">
        <v>30</v>
      </c>
      <c r="J17" s="16" t="str">
        <f>IF('Rekapitulace zakázky'!AN11="","",'Rekapitulace zakázky'!AN11)</f>
        <v/>
      </c>
      <c r="L17" s="42"/>
    </row>
    <row r="18" s="1" customFormat="1" ht="6.96" customHeight="1">
      <c r="B18" s="42"/>
      <c r="I18" s="142"/>
      <c r="L18" s="42"/>
    </row>
    <row r="19" s="1" customFormat="1" ht="12" customHeight="1">
      <c r="B19" s="42"/>
      <c r="D19" s="140" t="s">
        <v>31</v>
      </c>
      <c r="I19" s="144" t="s">
        <v>29</v>
      </c>
      <c r="J19" s="32" t="str">
        <f>'Rekapitulace zakázky'!AN13</f>
        <v>Vyplň údaj</v>
      </c>
      <c r="L19" s="42"/>
    </row>
    <row r="20" s="1" customFormat="1" ht="18" customHeight="1">
      <c r="B20" s="42"/>
      <c r="E20" s="32" t="str">
        <f>'Rekapitulace zakázky'!E14</f>
        <v>Vyplň údaj</v>
      </c>
      <c r="F20" s="16"/>
      <c r="G20" s="16"/>
      <c r="H20" s="16"/>
      <c r="I20" s="144" t="s">
        <v>30</v>
      </c>
      <c r="J20" s="32" t="str">
        <f>'Rekapitulace zakázky'!AN14</f>
        <v>Vyplň údaj</v>
      </c>
      <c r="L20" s="42"/>
    </row>
    <row r="21" s="1" customFormat="1" ht="6.96" customHeight="1">
      <c r="B21" s="42"/>
      <c r="I21" s="142"/>
      <c r="L21" s="42"/>
    </row>
    <row r="22" s="1" customFormat="1" ht="12" customHeight="1">
      <c r="B22" s="42"/>
      <c r="D22" s="140" t="s">
        <v>33</v>
      </c>
      <c r="I22" s="144" t="s">
        <v>29</v>
      </c>
      <c r="J22" s="16" t="str">
        <f>IF('Rekapitulace zakázky'!AN16="","",'Rekapitulace zakázky'!AN16)</f>
        <v/>
      </c>
      <c r="L22" s="42"/>
    </row>
    <row r="23" s="1" customFormat="1" ht="18" customHeight="1">
      <c r="B23" s="42"/>
      <c r="E23" s="16" t="str">
        <f>IF('Rekapitulace zakázky'!E17="","",'Rekapitulace zakázky'!E17)</f>
        <v xml:space="preserve"> </v>
      </c>
      <c r="I23" s="144" t="s">
        <v>30</v>
      </c>
      <c r="J23" s="16" t="str">
        <f>IF('Rekapitulace zakázky'!AN17="","",'Rekapitulace zakázky'!AN17)</f>
        <v/>
      </c>
      <c r="L23" s="42"/>
    </row>
    <row r="24" s="1" customFormat="1" ht="6.96" customHeight="1">
      <c r="B24" s="42"/>
      <c r="I24" s="142"/>
      <c r="L24" s="42"/>
    </row>
    <row r="25" s="1" customFormat="1" ht="12" customHeight="1">
      <c r="B25" s="42"/>
      <c r="D25" s="140" t="s">
        <v>35</v>
      </c>
      <c r="I25" s="144" t="s">
        <v>29</v>
      </c>
      <c r="J25" s="16" t="str">
        <f>IF('Rekapitulace zakázky'!AN19="","",'Rekapitulace zakázky'!AN19)</f>
        <v/>
      </c>
      <c r="L25" s="42"/>
    </row>
    <row r="26" s="1" customFormat="1" ht="18" customHeight="1">
      <c r="B26" s="42"/>
      <c r="E26" s="16" t="str">
        <f>IF('Rekapitulace zakázky'!E20="","",'Rekapitulace zakázky'!E20)</f>
        <v xml:space="preserve"> </v>
      </c>
      <c r="I26" s="144" t="s">
        <v>30</v>
      </c>
      <c r="J26" s="16" t="str">
        <f>IF('Rekapitulace zakázky'!AN20="","",'Rekapitulace zakázky'!AN20)</f>
        <v/>
      </c>
      <c r="L26" s="42"/>
    </row>
    <row r="27" s="1" customFormat="1" ht="6.96" customHeight="1">
      <c r="B27" s="42"/>
      <c r="I27" s="142"/>
      <c r="L27" s="42"/>
    </row>
    <row r="28" s="1" customFormat="1" ht="12" customHeight="1">
      <c r="B28" s="42"/>
      <c r="D28" s="140" t="s">
        <v>36</v>
      </c>
      <c r="I28" s="142"/>
      <c r="L28" s="42"/>
    </row>
    <row r="29" s="7" customFormat="1" ht="16.5" customHeight="1">
      <c r="B29" s="146"/>
      <c r="E29" s="147" t="s">
        <v>1</v>
      </c>
      <c r="F29" s="147"/>
      <c r="G29" s="147"/>
      <c r="H29" s="147"/>
      <c r="I29" s="148"/>
      <c r="L29" s="146"/>
    </row>
    <row r="30" s="1" customFormat="1" ht="6.96" customHeight="1">
      <c r="B30" s="42"/>
      <c r="I30" s="142"/>
      <c r="L30" s="42"/>
    </row>
    <row r="31" s="1" customFormat="1" ht="6.96" customHeight="1">
      <c r="B31" s="42"/>
      <c r="D31" s="70"/>
      <c r="E31" s="70"/>
      <c r="F31" s="70"/>
      <c r="G31" s="70"/>
      <c r="H31" s="70"/>
      <c r="I31" s="149"/>
      <c r="J31" s="70"/>
      <c r="K31" s="70"/>
      <c r="L31" s="42"/>
    </row>
    <row r="32" s="1" customFormat="1" ht="25.44" customHeight="1">
      <c r="B32" s="42"/>
      <c r="D32" s="150" t="s">
        <v>37</v>
      </c>
      <c r="I32" s="142"/>
      <c r="J32" s="151">
        <f>ROUND(J97, 2)</f>
        <v>0</v>
      </c>
      <c r="L32" s="42"/>
    </row>
    <row r="33" s="1" customFormat="1" ht="6.96" customHeight="1">
      <c r="B33" s="42"/>
      <c r="D33" s="70"/>
      <c r="E33" s="70"/>
      <c r="F33" s="70"/>
      <c r="G33" s="70"/>
      <c r="H33" s="70"/>
      <c r="I33" s="149"/>
      <c r="J33" s="70"/>
      <c r="K33" s="70"/>
      <c r="L33" s="42"/>
    </row>
    <row r="34" s="1" customFormat="1" ht="14.4" customHeight="1">
      <c r="B34" s="42"/>
      <c r="F34" s="152" t="s">
        <v>39</v>
      </c>
      <c r="I34" s="153" t="s">
        <v>38</v>
      </c>
      <c r="J34" s="152" t="s">
        <v>40</v>
      </c>
      <c r="L34" s="42"/>
    </row>
    <row r="35" s="1" customFormat="1" ht="14.4" customHeight="1">
      <c r="B35" s="42"/>
      <c r="D35" s="140" t="s">
        <v>41</v>
      </c>
      <c r="E35" s="140" t="s">
        <v>42</v>
      </c>
      <c r="F35" s="154">
        <f>ROUND((SUM(BE97:BE469)),  2)</f>
        <v>0</v>
      </c>
      <c r="I35" s="155">
        <v>0.20999999999999999</v>
      </c>
      <c r="J35" s="154">
        <f>ROUND(((SUM(BE97:BE469))*I35),  2)</f>
        <v>0</v>
      </c>
      <c r="L35" s="42"/>
    </row>
    <row r="36" s="1" customFormat="1" ht="14.4" customHeight="1">
      <c r="B36" s="42"/>
      <c r="E36" s="140" t="s">
        <v>43</v>
      </c>
      <c r="F36" s="154">
        <f>ROUND((SUM(BF97:BF469)),  2)</f>
        <v>0</v>
      </c>
      <c r="I36" s="155">
        <v>0.14999999999999999</v>
      </c>
      <c r="J36" s="154">
        <f>ROUND(((SUM(BF97:BF469))*I36),  2)</f>
        <v>0</v>
      </c>
      <c r="L36" s="42"/>
    </row>
    <row r="37" hidden="1" s="1" customFormat="1" ht="14.4" customHeight="1">
      <c r="B37" s="42"/>
      <c r="E37" s="140" t="s">
        <v>44</v>
      </c>
      <c r="F37" s="154">
        <f>ROUND((SUM(BG97:BG469)),  2)</f>
        <v>0</v>
      </c>
      <c r="I37" s="155">
        <v>0.20999999999999999</v>
      </c>
      <c r="J37" s="154">
        <f>0</f>
        <v>0</v>
      </c>
      <c r="L37" s="42"/>
    </row>
    <row r="38" hidden="1" s="1" customFormat="1" ht="14.4" customHeight="1">
      <c r="B38" s="42"/>
      <c r="E38" s="140" t="s">
        <v>45</v>
      </c>
      <c r="F38" s="154">
        <f>ROUND((SUM(BH97:BH469)),  2)</f>
        <v>0</v>
      </c>
      <c r="I38" s="155">
        <v>0.14999999999999999</v>
      </c>
      <c r="J38" s="154">
        <f>0</f>
        <v>0</v>
      </c>
      <c r="L38" s="42"/>
    </row>
    <row r="39" hidden="1" s="1" customFormat="1" ht="14.4" customHeight="1">
      <c r="B39" s="42"/>
      <c r="E39" s="140" t="s">
        <v>46</v>
      </c>
      <c r="F39" s="154">
        <f>ROUND((SUM(BI97:BI469)),  2)</f>
        <v>0</v>
      </c>
      <c r="I39" s="155">
        <v>0</v>
      </c>
      <c r="J39" s="154">
        <f>0</f>
        <v>0</v>
      </c>
      <c r="L39" s="42"/>
    </row>
    <row r="40" s="1" customFormat="1" ht="6.96" customHeight="1">
      <c r="B40" s="42"/>
      <c r="I40" s="142"/>
      <c r="L40" s="42"/>
    </row>
    <row r="41" s="1" customFormat="1" ht="25.44" customHeight="1">
      <c r="B41" s="42"/>
      <c r="C41" s="156"/>
      <c r="D41" s="157" t="s">
        <v>47</v>
      </c>
      <c r="E41" s="158"/>
      <c r="F41" s="158"/>
      <c r="G41" s="159" t="s">
        <v>48</v>
      </c>
      <c r="H41" s="160" t="s">
        <v>49</v>
      </c>
      <c r="I41" s="161"/>
      <c r="J41" s="162">
        <f>SUM(J32:J39)</f>
        <v>0</v>
      </c>
      <c r="K41" s="163"/>
      <c r="L41" s="42"/>
    </row>
    <row r="42" s="1" customFormat="1" ht="14.4" customHeight="1">
      <c r="B42" s="164"/>
      <c r="C42" s="165"/>
      <c r="D42" s="165"/>
      <c r="E42" s="165"/>
      <c r="F42" s="165"/>
      <c r="G42" s="165"/>
      <c r="H42" s="165"/>
      <c r="I42" s="166"/>
      <c r="J42" s="165"/>
      <c r="K42" s="165"/>
      <c r="L42" s="42"/>
    </row>
    <row r="46" s="1" customFormat="1" ht="6.96" customHeight="1">
      <c r="B46" s="167"/>
      <c r="C46" s="168"/>
      <c r="D46" s="168"/>
      <c r="E46" s="168"/>
      <c r="F46" s="168"/>
      <c r="G46" s="168"/>
      <c r="H46" s="168"/>
      <c r="I46" s="169"/>
      <c r="J46" s="168"/>
      <c r="K46" s="168"/>
      <c r="L46" s="42"/>
    </row>
    <row r="47" s="1" customFormat="1" ht="24.96" customHeight="1">
      <c r="B47" s="37"/>
      <c r="C47" s="22" t="s">
        <v>124</v>
      </c>
      <c r="D47" s="38"/>
      <c r="E47" s="38"/>
      <c r="F47" s="38"/>
      <c r="G47" s="38"/>
      <c r="H47" s="38"/>
      <c r="I47" s="142"/>
      <c r="J47" s="38"/>
      <c r="K47" s="38"/>
      <c r="L47" s="42"/>
    </row>
    <row r="48" s="1" customFormat="1" ht="6.96" customHeight="1">
      <c r="B48" s="37"/>
      <c r="C48" s="38"/>
      <c r="D48" s="38"/>
      <c r="E48" s="38"/>
      <c r="F48" s="38"/>
      <c r="G48" s="38"/>
      <c r="H48" s="38"/>
      <c r="I48" s="142"/>
      <c r="J48" s="38"/>
      <c r="K48" s="38"/>
      <c r="L48" s="42"/>
    </row>
    <row r="49" s="1" customFormat="1" ht="12" customHeight="1">
      <c r="B49" s="37"/>
      <c r="C49" s="31" t="s">
        <v>16</v>
      </c>
      <c r="D49" s="38"/>
      <c r="E49" s="38"/>
      <c r="F49" s="38"/>
      <c r="G49" s="38"/>
      <c r="H49" s="38"/>
      <c r="I49" s="142"/>
      <c r="J49" s="38"/>
      <c r="K49" s="38"/>
      <c r="L49" s="42"/>
    </row>
    <row r="50" s="1" customFormat="1" ht="16.5" customHeight="1">
      <c r="B50" s="37"/>
      <c r="C50" s="38"/>
      <c r="D50" s="38"/>
      <c r="E50" s="170" t="str">
        <f>E7</f>
        <v>Oprava mostních objektů v úseku Měcholupy - Žatec</v>
      </c>
      <c r="F50" s="31"/>
      <c r="G50" s="31"/>
      <c r="H50" s="31"/>
      <c r="I50" s="142"/>
      <c r="J50" s="38"/>
      <c r="K50" s="38"/>
      <c r="L50" s="42"/>
    </row>
    <row r="51" ht="12" customHeight="1">
      <c r="B51" s="20"/>
      <c r="C51" s="31" t="s">
        <v>120</v>
      </c>
      <c r="D51" s="21"/>
      <c r="E51" s="21"/>
      <c r="F51" s="21"/>
      <c r="G51" s="21"/>
      <c r="H51" s="21"/>
      <c r="I51" s="135"/>
      <c r="J51" s="21"/>
      <c r="K51" s="21"/>
      <c r="L51" s="19"/>
    </row>
    <row r="52" s="1" customFormat="1" ht="16.5" customHeight="1">
      <c r="B52" s="37"/>
      <c r="C52" s="38"/>
      <c r="D52" s="38"/>
      <c r="E52" s="170" t="s">
        <v>121</v>
      </c>
      <c r="F52" s="38"/>
      <c r="G52" s="38"/>
      <c r="H52" s="38"/>
      <c r="I52" s="142"/>
      <c r="J52" s="38"/>
      <c r="K52" s="38"/>
      <c r="L52" s="42"/>
    </row>
    <row r="53" s="1" customFormat="1" ht="12" customHeight="1">
      <c r="B53" s="37"/>
      <c r="C53" s="31" t="s">
        <v>122</v>
      </c>
      <c r="D53" s="38"/>
      <c r="E53" s="38"/>
      <c r="F53" s="38"/>
      <c r="G53" s="38"/>
      <c r="H53" s="38"/>
      <c r="I53" s="142"/>
      <c r="J53" s="38"/>
      <c r="K53" s="38"/>
      <c r="L53" s="42"/>
    </row>
    <row r="54" s="1" customFormat="1" ht="16.5" customHeight="1">
      <c r="B54" s="37"/>
      <c r="C54" s="38"/>
      <c r="D54" s="38"/>
      <c r="E54" s="63" t="str">
        <f>E11</f>
        <v xml:space="preserve">001 - km 99,150 propustek </v>
      </c>
      <c r="F54" s="38"/>
      <c r="G54" s="38"/>
      <c r="H54" s="38"/>
      <c r="I54" s="142"/>
      <c r="J54" s="38"/>
      <c r="K54" s="38"/>
      <c r="L54" s="42"/>
    </row>
    <row r="55" s="1" customFormat="1" ht="6.96" customHeight="1">
      <c r="B55" s="37"/>
      <c r="C55" s="38"/>
      <c r="D55" s="38"/>
      <c r="E55" s="38"/>
      <c r="F55" s="38"/>
      <c r="G55" s="38"/>
      <c r="H55" s="38"/>
      <c r="I55" s="142"/>
      <c r="J55" s="38"/>
      <c r="K55" s="38"/>
      <c r="L55" s="42"/>
    </row>
    <row r="56" s="1" customFormat="1" ht="12" customHeight="1">
      <c r="B56" s="37"/>
      <c r="C56" s="31" t="s">
        <v>22</v>
      </c>
      <c r="D56" s="38"/>
      <c r="E56" s="38"/>
      <c r="F56" s="26" t="str">
        <f>F14</f>
        <v xml:space="preserve"> </v>
      </c>
      <c r="G56" s="38"/>
      <c r="H56" s="38"/>
      <c r="I56" s="144" t="s">
        <v>24</v>
      </c>
      <c r="J56" s="66" t="str">
        <f>IF(J14="","",J14)</f>
        <v>16. 3. 2019</v>
      </c>
      <c r="K56" s="38"/>
      <c r="L56" s="42"/>
    </row>
    <row r="57" s="1" customFormat="1" ht="6.96" customHeight="1">
      <c r="B57" s="37"/>
      <c r="C57" s="38"/>
      <c r="D57" s="38"/>
      <c r="E57" s="38"/>
      <c r="F57" s="38"/>
      <c r="G57" s="38"/>
      <c r="H57" s="38"/>
      <c r="I57" s="142"/>
      <c r="J57" s="38"/>
      <c r="K57" s="38"/>
      <c r="L57" s="42"/>
    </row>
    <row r="58" s="1" customFormat="1" ht="13.65" customHeight="1">
      <c r="B58" s="37"/>
      <c r="C58" s="31" t="s">
        <v>28</v>
      </c>
      <c r="D58" s="38"/>
      <c r="E58" s="38"/>
      <c r="F58" s="26" t="str">
        <f>E17</f>
        <v xml:space="preserve"> </v>
      </c>
      <c r="G58" s="38"/>
      <c r="H58" s="38"/>
      <c r="I58" s="144" t="s">
        <v>33</v>
      </c>
      <c r="J58" s="35" t="str">
        <f>E23</f>
        <v xml:space="preserve"> </v>
      </c>
      <c r="K58" s="38"/>
      <c r="L58" s="42"/>
    </row>
    <row r="59" s="1" customFormat="1" ht="13.65" customHeight="1">
      <c r="B59" s="37"/>
      <c r="C59" s="31" t="s">
        <v>31</v>
      </c>
      <c r="D59" s="38"/>
      <c r="E59" s="38"/>
      <c r="F59" s="26" t="str">
        <f>IF(E20="","",E20)</f>
        <v>Vyplň údaj</v>
      </c>
      <c r="G59" s="38"/>
      <c r="H59" s="38"/>
      <c r="I59" s="144" t="s">
        <v>35</v>
      </c>
      <c r="J59" s="35" t="str">
        <f>E26</f>
        <v xml:space="preserve"> </v>
      </c>
      <c r="K59" s="38"/>
      <c r="L59" s="42"/>
    </row>
    <row r="60" s="1" customFormat="1" ht="10.32" customHeight="1">
      <c r="B60" s="37"/>
      <c r="C60" s="38"/>
      <c r="D60" s="38"/>
      <c r="E60" s="38"/>
      <c r="F60" s="38"/>
      <c r="G60" s="38"/>
      <c r="H60" s="38"/>
      <c r="I60" s="142"/>
      <c r="J60" s="38"/>
      <c r="K60" s="38"/>
      <c r="L60" s="42"/>
    </row>
    <row r="61" s="1" customFormat="1" ht="29.28" customHeight="1">
      <c r="B61" s="37"/>
      <c r="C61" s="171" t="s">
        <v>125</v>
      </c>
      <c r="D61" s="172"/>
      <c r="E61" s="172"/>
      <c r="F61" s="172"/>
      <c r="G61" s="172"/>
      <c r="H61" s="172"/>
      <c r="I61" s="173"/>
      <c r="J61" s="174" t="s">
        <v>126</v>
      </c>
      <c r="K61" s="172"/>
      <c r="L61" s="42"/>
    </row>
    <row r="62" s="1" customFormat="1" ht="10.32" customHeight="1">
      <c r="B62" s="37"/>
      <c r="C62" s="38"/>
      <c r="D62" s="38"/>
      <c r="E62" s="38"/>
      <c r="F62" s="38"/>
      <c r="G62" s="38"/>
      <c r="H62" s="38"/>
      <c r="I62" s="142"/>
      <c r="J62" s="38"/>
      <c r="K62" s="38"/>
      <c r="L62" s="42"/>
    </row>
    <row r="63" s="1" customFormat="1" ht="22.8" customHeight="1">
      <c r="B63" s="37"/>
      <c r="C63" s="175" t="s">
        <v>127</v>
      </c>
      <c r="D63" s="38"/>
      <c r="E63" s="38"/>
      <c r="F63" s="38"/>
      <c r="G63" s="38"/>
      <c r="H63" s="38"/>
      <c r="I63" s="142"/>
      <c r="J63" s="97">
        <f>J97</f>
        <v>0</v>
      </c>
      <c r="K63" s="38"/>
      <c r="L63" s="42"/>
      <c r="AU63" s="16" t="s">
        <v>128</v>
      </c>
    </row>
    <row r="64" s="8" customFormat="1" ht="24.96" customHeight="1">
      <c r="B64" s="176"/>
      <c r="C64" s="177"/>
      <c r="D64" s="178" t="s">
        <v>129</v>
      </c>
      <c r="E64" s="179"/>
      <c r="F64" s="179"/>
      <c r="G64" s="179"/>
      <c r="H64" s="179"/>
      <c r="I64" s="180"/>
      <c r="J64" s="181">
        <f>J98</f>
        <v>0</v>
      </c>
      <c r="K64" s="177"/>
      <c r="L64" s="182"/>
    </row>
    <row r="65" s="9" customFormat="1" ht="19.92" customHeight="1">
      <c r="B65" s="183"/>
      <c r="C65" s="121"/>
      <c r="D65" s="184" t="s">
        <v>130</v>
      </c>
      <c r="E65" s="185"/>
      <c r="F65" s="185"/>
      <c r="G65" s="185"/>
      <c r="H65" s="185"/>
      <c r="I65" s="186"/>
      <c r="J65" s="187">
        <f>J99</f>
        <v>0</v>
      </c>
      <c r="K65" s="121"/>
      <c r="L65" s="188"/>
    </row>
    <row r="66" s="9" customFormat="1" ht="19.92" customHeight="1">
      <c r="B66" s="183"/>
      <c r="C66" s="121"/>
      <c r="D66" s="184" t="s">
        <v>131</v>
      </c>
      <c r="E66" s="185"/>
      <c r="F66" s="185"/>
      <c r="G66" s="185"/>
      <c r="H66" s="185"/>
      <c r="I66" s="186"/>
      <c r="J66" s="187">
        <f>J208</f>
        <v>0</v>
      </c>
      <c r="K66" s="121"/>
      <c r="L66" s="188"/>
    </row>
    <row r="67" s="9" customFormat="1" ht="19.92" customHeight="1">
      <c r="B67" s="183"/>
      <c r="C67" s="121"/>
      <c r="D67" s="184" t="s">
        <v>132</v>
      </c>
      <c r="E67" s="185"/>
      <c r="F67" s="185"/>
      <c r="G67" s="185"/>
      <c r="H67" s="185"/>
      <c r="I67" s="186"/>
      <c r="J67" s="187">
        <f>J242</f>
        <v>0</v>
      </c>
      <c r="K67" s="121"/>
      <c r="L67" s="188"/>
    </row>
    <row r="68" s="9" customFormat="1" ht="19.92" customHeight="1">
      <c r="B68" s="183"/>
      <c r="C68" s="121"/>
      <c r="D68" s="184" t="s">
        <v>133</v>
      </c>
      <c r="E68" s="185"/>
      <c r="F68" s="185"/>
      <c r="G68" s="185"/>
      <c r="H68" s="185"/>
      <c r="I68" s="186"/>
      <c r="J68" s="187">
        <f>J267</f>
        <v>0</v>
      </c>
      <c r="K68" s="121"/>
      <c r="L68" s="188"/>
    </row>
    <row r="69" s="9" customFormat="1" ht="19.92" customHeight="1">
      <c r="B69" s="183"/>
      <c r="C69" s="121"/>
      <c r="D69" s="184" t="s">
        <v>134</v>
      </c>
      <c r="E69" s="185"/>
      <c r="F69" s="185"/>
      <c r="G69" s="185"/>
      <c r="H69" s="185"/>
      <c r="I69" s="186"/>
      <c r="J69" s="187">
        <f>J304</f>
        <v>0</v>
      </c>
      <c r="K69" s="121"/>
      <c r="L69" s="188"/>
    </row>
    <row r="70" s="9" customFormat="1" ht="19.92" customHeight="1">
      <c r="B70" s="183"/>
      <c r="C70" s="121"/>
      <c r="D70" s="184" t="s">
        <v>135</v>
      </c>
      <c r="E70" s="185"/>
      <c r="F70" s="185"/>
      <c r="G70" s="185"/>
      <c r="H70" s="185"/>
      <c r="I70" s="186"/>
      <c r="J70" s="187">
        <f>J319</f>
        <v>0</v>
      </c>
      <c r="K70" s="121"/>
      <c r="L70" s="188"/>
    </row>
    <row r="71" s="9" customFormat="1" ht="19.92" customHeight="1">
      <c r="B71" s="183"/>
      <c r="C71" s="121"/>
      <c r="D71" s="184" t="s">
        <v>136</v>
      </c>
      <c r="E71" s="185"/>
      <c r="F71" s="185"/>
      <c r="G71" s="185"/>
      <c r="H71" s="185"/>
      <c r="I71" s="186"/>
      <c r="J71" s="187">
        <f>J432</f>
        <v>0</v>
      </c>
      <c r="K71" s="121"/>
      <c r="L71" s="188"/>
    </row>
    <row r="72" s="9" customFormat="1" ht="19.92" customHeight="1">
      <c r="B72" s="183"/>
      <c r="C72" s="121"/>
      <c r="D72" s="184" t="s">
        <v>137</v>
      </c>
      <c r="E72" s="185"/>
      <c r="F72" s="185"/>
      <c r="G72" s="185"/>
      <c r="H72" s="185"/>
      <c r="I72" s="186"/>
      <c r="J72" s="187">
        <f>J451</f>
        <v>0</v>
      </c>
      <c r="K72" s="121"/>
      <c r="L72" s="188"/>
    </row>
    <row r="73" s="8" customFormat="1" ht="24.96" customHeight="1">
      <c r="B73" s="176"/>
      <c r="C73" s="177"/>
      <c r="D73" s="178" t="s">
        <v>138</v>
      </c>
      <c r="E73" s="179"/>
      <c r="F73" s="179"/>
      <c r="G73" s="179"/>
      <c r="H73" s="179"/>
      <c r="I73" s="180"/>
      <c r="J73" s="181">
        <f>J456</f>
        <v>0</v>
      </c>
      <c r="K73" s="177"/>
      <c r="L73" s="182"/>
    </row>
    <row r="74" s="9" customFormat="1" ht="19.92" customHeight="1">
      <c r="B74" s="183"/>
      <c r="C74" s="121"/>
      <c r="D74" s="184" t="s">
        <v>139</v>
      </c>
      <c r="E74" s="185"/>
      <c r="F74" s="185"/>
      <c r="G74" s="185"/>
      <c r="H74" s="185"/>
      <c r="I74" s="186"/>
      <c r="J74" s="187">
        <f>J457</f>
        <v>0</v>
      </c>
      <c r="K74" s="121"/>
      <c r="L74" s="188"/>
    </row>
    <row r="75" s="9" customFormat="1" ht="19.92" customHeight="1">
      <c r="B75" s="183"/>
      <c r="C75" s="121"/>
      <c r="D75" s="184" t="s">
        <v>140</v>
      </c>
      <c r="E75" s="185"/>
      <c r="F75" s="185"/>
      <c r="G75" s="185"/>
      <c r="H75" s="185"/>
      <c r="I75" s="186"/>
      <c r="J75" s="187">
        <f>J467</f>
        <v>0</v>
      </c>
      <c r="K75" s="121"/>
      <c r="L75" s="188"/>
    </row>
    <row r="76" s="1" customFormat="1" ht="21.84" customHeight="1">
      <c r="B76" s="37"/>
      <c r="C76" s="38"/>
      <c r="D76" s="38"/>
      <c r="E76" s="38"/>
      <c r="F76" s="38"/>
      <c r="G76" s="38"/>
      <c r="H76" s="38"/>
      <c r="I76" s="142"/>
      <c r="J76" s="38"/>
      <c r="K76" s="38"/>
      <c r="L76" s="42"/>
    </row>
    <row r="77" s="1" customFormat="1" ht="6.96" customHeight="1">
      <c r="B77" s="56"/>
      <c r="C77" s="57"/>
      <c r="D77" s="57"/>
      <c r="E77" s="57"/>
      <c r="F77" s="57"/>
      <c r="G77" s="57"/>
      <c r="H77" s="57"/>
      <c r="I77" s="166"/>
      <c r="J77" s="57"/>
      <c r="K77" s="57"/>
      <c r="L77" s="42"/>
    </row>
    <row r="81" s="1" customFormat="1" ht="6.96" customHeight="1">
      <c r="B81" s="58"/>
      <c r="C81" s="59"/>
      <c r="D81" s="59"/>
      <c r="E81" s="59"/>
      <c r="F81" s="59"/>
      <c r="G81" s="59"/>
      <c r="H81" s="59"/>
      <c r="I81" s="169"/>
      <c r="J81" s="59"/>
      <c r="K81" s="59"/>
      <c r="L81" s="42"/>
    </row>
    <row r="82" s="1" customFormat="1" ht="24.96" customHeight="1">
      <c r="B82" s="37"/>
      <c r="C82" s="22" t="s">
        <v>141</v>
      </c>
      <c r="D82" s="38"/>
      <c r="E82" s="38"/>
      <c r="F82" s="38"/>
      <c r="G82" s="38"/>
      <c r="H82" s="38"/>
      <c r="I82" s="142"/>
      <c r="J82" s="38"/>
      <c r="K82" s="38"/>
      <c r="L82" s="42"/>
    </row>
    <row r="83" s="1" customFormat="1" ht="6.96" customHeight="1">
      <c r="B83" s="37"/>
      <c r="C83" s="38"/>
      <c r="D83" s="38"/>
      <c r="E83" s="38"/>
      <c r="F83" s="38"/>
      <c r="G83" s="38"/>
      <c r="H83" s="38"/>
      <c r="I83" s="142"/>
      <c r="J83" s="38"/>
      <c r="K83" s="38"/>
      <c r="L83" s="42"/>
    </row>
    <row r="84" s="1" customFormat="1" ht="12" customHeight="1">
      <c r="B84" s="37"/>
      <c r="C84" s="31" t="s">
        <v>16</v>
      </c>
      <c r="D84" s="38"/>
      <c r="E84" s="38"/>
      <c r="F84" s="38"/>
      <c r="G84" s="38"/>
      <c r="H84" s="38"/>
      <c r="I84" s="142"/>
      <c r="J84" s="38"/>
      <c r="K84" s="38"/>
      <c r="L84" s="42"/>
    </row>
    <row r="85" s="1" customFormat="1" ht="16.5" customHeight="1">
      <c r="B85" s="37"/>
      <c r="C85" s="38"/>
      <c r="D85" s="38"/>
      <c r="E85" s="170" t="str">
        <f>E7</f>
        <v>Oprava mostních objektů v úseku Měcholupy - Žatec</v>
      </c>
      <c r="F85" s="31"/>
      <c r="G85" s="31"/>
      <c r="H85" s="31"/>
      <c r="I85" s="142"/>
      <c r="J85" s="38"/>
      <c r="K85" s="38"/>
      <c r="L85" s="42"/>
    </row>
    <row r="86" ht="12" customHeight="1">
      <c r="B86" s="20"/>
      <c r="C86" s="31" t="s">
        <v>120</v>
      </c>
      <c r="D86" s="21"/>
      <c r="E86" s="21"/>
      <c r="F86" s="21"/>
      <c r="G86" s="21"/>
      <c r="H86" s="21"/>
      <c r="I86" s="135"/>
      <c r="J86" s="21"/>
      <c r="K86" s="21"/>
      <c r="L86" s="19"/>
    </row>
    <row r="87" s="1" customFormat="1" ht="16.5" customHeight="1">
      <c r="B87" s="37"/>
      <c r="C87" s="38"/>
      <c r="D87" s="38"/>
      <c r="E87" s="170" t="s">
        <v>121</v>
      </c>
      <c r="F87" s="38"/>
      <c r="G87" s="38"/>
      <c r="H87" s="38"/>
      <c r="I87" s="142"/>
      <c r="J87" s="38"/>
      <c r="K87" s="38"/>
      <c r="L87" s="42"/>
    </row>
    <row r="88" s="1" customFormat="1" ht="12" customHeight="1">
      <c r="B88" s="37"/>
      <c r="C88" s="31" t="s">
        <v>122</v>
      </c>
      <c r="D88" s="38"/>
      <c r="E88" s="38"/>
      <c r="F88" s="38"/>
      <c r="G88" s="38"/>
      <c r="H88" s="38"/>
      <c r="I88" s="142"/>
      <c r="J88" s="38"/>
      <c r="K88" s="38"/>
      <c r="L88" s="42"/>
    </row>
    <row r="89" s="1" customFormat="1" ht="16.5" customHeight="1">
      <c r="B89" s="37"/>
      <c r="C89" s="38"/>
      <c r="D89" s="38"/>
      <c r="E89" s="63" t="str">
        <f>E11</f>
        <v xml:space="preserve">001 - km 99,150 propustek </v>
      </c>
      <c r="F89" s="38"/>
      <c r="G89" s="38"/>
      <c r="H89" s="38"/>
      <c r="I89" s="142"/>
      <c r="J89" s="38"/>
      <c r="K89" s="38"/>
      <c r="L89" s="42"/>
    </row>
    <row r="90" s="1" customFormat="1" ht="6.96" customHeight="1">
      <c r="B90" s="37"/>
      <c r="C90" s="38"/>
      <c r="D90" s="38"/>
      <c r="E90" s="38"/>
      <c r="F90" s="38"/>
      <c r="G90" s="38"/>
      <c r="H90" s="38"/>
      <c r="I90" s="142"/>
      <c r="J90" s="38"/>
      <c r="K90" s="38"/>
      <c r="L90" s="42"/>
    </row>
    <row r="91" s="1" customFormat="1" ht="12" customHeight="1">
      <c r="B91" s="37"/>
      <c r="C91" s="31" t="s">
        <v>22</v>
      </c>
      <c r="D91" s="38"/>
      <c r="E91" s="38"/>
      <c r="F91" s="26" t="str">
        <f>F14</f>
        <v xml:space="preserve"> </v>
      </c>
      <c r="G91" s="38"/>
      <c r="H91" s="38"/>
      <c r="I91" s="144" t="s">
        <v>24</v>
      </c>
      <c r="J91" s="66" t="str">
        <f>IF(J14="","",J14)</f>
        <v>16. 3. 2019</v>
      </c>
      <c r="K91" s="38"/>
      <c r="L91" s="42"/>
    </row>
    <row r="92" s="1" customFormat="1" ht="6.96" customHeight="1">
      <c r="B92" s="37"/>
      <c r="C92" s="38"/>
      <c r="D92" s="38"/>
      <c r="E92" s="38"/>
      <c r="F92" s="38"/>
      <c r="G92" s="38"/>
      <c r="H92" s="38"/>
      <c r="I92" s="142"/>
      <c r="J92" s="38"/>
      <c r="K92" s="38"/>
      <c r="L92" s="42"/>
    </row>
    <row r="93" s="1" customFormat="1" ht="13.65" customHeight="1">
      <c r="B93" s="37"/>
      <c r="C93" s="31" t="s">
        <v>28</v>
      </c>
      <c r="D93" s="38"/>
      <c r="E93" s="38"/>
      <c r="F93" s="26" t="str">
        <f>E17</f>
        <v xml:space="preserve"> </v>
      </c>
      <c r="G93" s="38"/>
      <c r="H93" s="38"/>
      <c r="I93" s="144" t="s">
        <v>33</v>
      </c>
      <c r="J93" s="35" t="str">
        <f>E23</f>
        <v xml:space="preserve"> </v>
      </c>
      <c r="K93" s="38"/>
      <c r="L93" s="42"/>
    </row>
    <row r="94" s="1" customFormat="1" ht="13.65" customHeight="1">
      <c r="B94" s="37"/>
      <c r="C94" s="31" t="s">
        <v>31</v>
      </c>
      <c r="D94" s="38"/>
      <c r="E94" s="38"/>
      <c r="F94" s="26" t="str">
        <f>IF(E20="","",E20)</f>
        <v>Vyplň údaj</v>
      </c>
      <c r="G94" s="38"/>
      <c r="H94" s="38"/>
      <c r="I94" s="144" t="s">
        <v>35</v>
      </c>
      <c r="J94" s="35" t="str">
        <f>E26</f>
        <v xml:space="preserve"> </v>
      </c>
      <c r="K94" s="38"/>
      <c r="L94" s="42"/>
    </row>
    <row r="95" s="1" customFormat="1" ht="10.32" customHeight="1">
      <c r="B95" s="37"/>
      <c r="C95" s="38"/>
      <c r="D95" s="38"/>
      <c r="E95" s="38"/>
      <c r="F95" s="38"/>
      <c r="G95" s="38"/>
      <c r="H95" s="38"/>
      <c r="I95" s="142"/>
      <c r="J95" s="38"/>
      <c r="K95" s="38"/>
      <c r="L95" s="42"/>
    </row>
    <row r="96" s="10" customFormat="1" ht="29.28" customHeight="1">
      <c r="B96" s="189"/>
      <c r="C96" s="190" t="s">
        <v>142</v>
      </c>
      <c r="D96" s="191" t="s">
        <v>56</v>
      </c>
      <c r="E96" s="191" t="s">
        <v>52</v>
      </c>
      <c r="F96" s="191" t="s">
        <v>53</v>
      </c>
      <c r="G96" s="191" t="s">
        <v>143</v>
      </c>
      <c r="H96" s="191" t="s">
        <v>144</v>
      </c>
      <c r="I96" s="192" t="s">
        <v>145</v>
      </c>
      <c r="J96" s="191" t="s">
        <v>126</v>
      </c>
      <c r="K96" s="193" t="s">
        <v>146</v>
      </c>
      <c r="L96" s="194"/>
      <c r="M96" s="87" t="s">
        <v>1</v>
      </c>
      <c r="N96" s="88" t="s">
        <v>41</v>
      </c>
      <c r="O96" s="88" t="s">
        <v>147</v>
      </c>
      <c r="P96" s="88" t="s">
        <v>148</v>
      </c>
      <c r="Q96" s="88" t="s">
        <v>149</v>
      </c>
      <c r="R96" s="88" t="s">
        <v>150</v>
      </c>
      <c r="S96" s="88" t="s">
        <v>151</v>
      </c>
      <c r="T96" s="89" t="s">
        <v>152</v>
      </c>
    </row>
    <row r="97" s="1" customFormat="1" ht="22.8" customHeight="1">
      <c r="B97" s="37"/>
      <c r="C97" s="94" t="s">
        <v>153</v>
      </c>
      <c r="D97" s="38"/>
      <c r="E97" s="38"/>
      <c r="F97" s="38"/>
      <c r="G97" s="38"/>
      <c r="H97" s="38"/>
      <c r="I97" s="142"/>
      <c r="J97" s="195">
        <f>BK97</f>
        <v>0</v>
      </c>
      <c r="K97" s="38"/>
      <c r="L97" s="42"/>
      <c r="M97" s="90"/>
      <c r="N97" s="91"/>
      <c r="O97" s="91"/>
      <c r="P97" s="196">
        <f>P98+P456</f>
        <v>0</v>
      </c>
      <c r="Q97" s="91"/>
      <c r="R97" s="196">
        <f>R98+R456</f>
        <v>100.31349102870001</v>
      </c>
      <c r="S97" s="91"/>
      <c r="T97" s="197">
        <f>T98+T456</f>
        <v>21.800559499999995</v>
      </c>
      <c r="AT97" s="16" t="s">
        <v>70</v>
      </c>
      <c r="AU97" s="16" t="s">
        <v>128</v>
      </c>
      <c r="BK97" s="198">
        <f>BK98+BK456</f>
        <v>0</v>
      </c>
    </row>
    <row r="98" s="11" customFormat="1" ht="25.92" customHeight="1">
      <c r="B98" s="199"/>
      <c r="C98" s="200"/>
      <c r="D98" s="201" t="s">
        <v>70</v>
      </c>
      <c r="E98" s="202" t="s">
        <v>154</v>
      </c>
      <c r="F98" s="202" t="s">
        <v>155</v>
      </c>
      <c r="G98" s="200"/>
      <c r="H98" s="200"/>
      <c r="I98" s="203"/>
      <c r="J98" s="204">
        <f>BK98</f>
        <v>0</v>
      </c>
      <c r="K98" s="200"/>
      <c r="L98" s="205"/>
      <c r="M98" s="206"/>
      <c r="N98" s="207"/>
      <c r="O98" s="207"/>
      <c r="P98" s="208">
        <f>P99+P208+P242+P267+P304+P319+P432+P451</f>
        <v>0</v>
      </c>
      <c r="Q98" s="207"/>
      <c r="R98" s="208">
        <f>R99+R208+R242+R267+R304+R319+R432+R451</f>
        <v>100.29443982870001</v>
      </c>
      <c r="S98" s="207"/>
      <c r="T98" s="209">
        <f>T99+T208+T242+T267+T304+T319+T432+T451</f>
        <v>21.800559499999995</v>
      </c>
      <c r="AR98" s="210" t="s">
        <v>21</v>
      </c>
      <c r="AT98" s="211" t="s">
        <v>70</v>
      </c>
      <c r="AU98" s="211" t="s">
        <v>71</v>
      </c>
      <c r="AY98" s="210" t="s">
        <v>156</v>
      </c>
      <c r="BK98" s="212">
        <f>BK99+BK208+BK242+BK267+BK304+BK319+BK432+BK451</f>
        <v>0</v>
      </c>
    </row>
    <row r="99" s="11" customFormat="1" ht="22.8" customHeight="1">
      <c r="B99" s="199"/>
      <c r="C99" s="200"/>
      <c r="D99" s="201" t="s">
        <v>70</v>
      </c>
      <c r="E99" s="213" t="s">
        <v>21</v>
      </c>
      <c r="F99" s="213" t="s">
        <v>157</v>
      </c>
      <c r="G99" s="200"/>
      <c r="H99" s="200"/>
      <c r="I99" s="203"/>
      <c r="J99" s="214">
        <f>BK99</f>
        <v>0</v>
      </c>
      <c r="K99" s="200"/>
      <c r="L99" s="205"/>
      <c r="M99" s="206"/>
      <c r="N99" s="207"/>
      <c r="O99" s="207"/>
      <c r="P99" s="208">
        <f>SUM(P100:P207)</f>
        <v>0</v>
      </c>
      <c r="Q99" s="207"/>
      <c r="R99" s="208">
        <f>SUM(R100:R207)</f>
        <v>44.281232123200006</v>
      </c>
      <c r="S99" s="207"/>
      <c r="T99" s="209">
        <f>SUM(T100:T207)</f>
        <v>0</v>
      </c>
      <c r="AR99" s="210" t="s">
        <v>21</v>
      </c>
      <c r="AT99" s="211" t="s">
        <v>70</v>
      </c>
      <c r="AU99" s="211" t="s">
        <v>21</v>
      </c>
      <c r="AY99" s="210" t="s">
        <v>156</v>
      </c>
      <c r="BK99" s="212">
        <f>SUM(BK100:BK207)</f>
        <v>0</v>
      </c>
    </row>
    <row r="100" s="1" customFormat="1" ht="16.5" customHeight="1">
      <c r="B100" s="37"/>
      <c r="C100" s="215" t="s">
        <v>21</v>
      </c>
      <c r="D100" s="215" t="s">
        <v>158</v>
      </c>
      <c r="E100" s="216" t="s">
        <v>159</v>
      </c>
      <c r="F100" s="217" t="s">
        <v>160</v>
      </c>
      <c r="G100" s="218" t="s">
        <v>161</v>
      </c>
      <c r="H100" s="219">
        <v>150</v>
      </c>
      <c r="I100" s="220"/>
      <c r="J100" s="221">
        <f>ROUND(I100*H100,2)</f>
        <v>0</v>
      </c>
      <c r="K100" s="217" t="s">
        <v>162</v>
      </c>
      <c r="L100" s="42"/>
      <c r="M100" s="222" t="s">
        <v>1</v>
      </c>
      <c r="N100" s="223" t="s">
        <v>42</v>
      </c>
      <c r="O100" s="78"/>
      <c r="P100" s="224">
        <f>O100*H100</f>
        <v>0</v>
      </c>
      <c r="Q100" s="224">
        <v>0</v>
      </c>
      <c r="R100" s="224">
        <f>Q100*H100</f>
        <v>0</v>
      </c>
      <c r="S100" s="224">
        <v>0</v>
      </c>
      <c r="T100" s="225">
        <f>S100*H100</f>
        <v>0</v>
      </c>
      <c r="AR100" s="16" t="s">
        <v>163</v>
      </c>
      <c r="AT100" s="16" t="s">
        <v>158</v>
      </c>
      <c r="AU100" s="16" t="s">
        <v>79</v>
      </c>
      <c r="AY100" s="16" t="s">
        <v>156</v>
      </c>
      <c r="BE100" s="226">
        <f>IF(N100="základní",J100,0)</f>
        <v>0</v>
      </c>
      <c r="BF100" s="226">
        <f>IF(N100="snížená",J100,0)</f>
        <v>0</v>
      </c>
      <c r="BG100" s="226">
        <f>IF(N100="zákl. přenesená",J100,0)</f>
        <v>0</v>
      </c>
      <c r="BH100" s="226">
        <f>IF(N100="sníž. přenesená",J100,0)</f>
        <v>0</v>
      </c>
      <c r="BI100" s="226">
        <f>IF(N100="nulová",J100,0)</f>
        <v>0</v>
      </c>
      <c r="BJ100" s="16" t="s">
        <v>21</v>
      </c>
      <c r="BK100" s="226">
        <f>ROUND(I100*H100,2)</f>
        <v>0</v>
      </c>
      <c r="BL100" s="16" t="s">
        <v>163</v>
      </c>
      <c r="BM100" s="16" t="s">
        <v>164</v>
      </c>
    </row>
    <row r="101" s="1" customFormat="1">
      <c r="B101" s="37"/>
      <c r="C101" s="38"/>
      <c r="D101" s="227" t="s">
        <v>165</v>
      </c>
      <c r="E101" s="38"/>
      <c r="F101" s="228" t="s">
        <v>166</v>
      </c>
      <c r="G101" s="38"/>
      <c r="H101" s="38"/>
      <c r="I101" s="142"/>
      <c r="J101" s="38"/>
      <c r="K101" s="38"/>
      <c r="L101" s="42"/>
      <c r="M101" s="229"/>
      <c r="N101" s="78"/>
      <c r="O101" s="78"/>
      <c r="P101" s="78"/>
      <c r="Q101" s="78"/>
      <c r="R101" s="78"/>
      <c r="S101" s="78"/>
      <c r="T101" s="79"/>
      <c r="AT101" s="16" t="s">
        <v>165</v>
      </c>
      <c r="AU101" s="16" t="s">
        <v>79</v>
      </c>
    </row>
    <row r="102" s="1" customFormat="1">
      <c r="B102" s="37"/>
      <c r="C102" s="38"/>
      <c r="D102" s="227" t="s">
        <v>167</v>
      </c>
      <c r="E102" s="38"/>
      <c r="F102" s="230" t="s">
        <v>168</v>
      </c>
      <c r="G102" s="38"/>
      <c r="H102" s="38"/>
      <c r="I102" s="142"/>
      <c r="J102" s="38"/>
      <c r="K102" s="38"/>
      <c r="L102" s="42"/>
      <c r="M102" s="229"/>
      <c r="N102" s="78"/>
      <c r="O102" s="78"/>
      <c r="P102" s="78"/>
      <c r="Q102" s="78"/>
      <c r="R102" s="78"/>
      <c r="S102" s="78"/>
      <c r="T102" s="79"/>
      <c r="AT102" s="16" t="s">
        <v>167</v>
      </c>
      <c r="AU102" s="16" t="s">
        <v>79</v>
      </c>
    </row>
    <row r="103" s="12" customFormat="1">
      <c r="B103" s="231"/>
      <c r="C103" s="232"/>
      <c r="D103" s="227" t="s">
        <v>169</v>
      </c>
      <c r="E103" s="233" t="s">
        <v>1</v>
      </c>
      <c r="F103" s="234" t="s">
        <v>170</v>
      </c>
      <c r="G103" s="232"/>
      <c r="H103" s="233" t="s">
        <v>1</v>
      </c>
      <c r="I103" s="235"/>
      <c r="J103" s="232"/>
      <c r="K103" s="232"/>
      <c r="L103" s="236"/>
      <c r="M103" s="237"/>
      <c r="N103" s="238"/>
      <c r="O103" s="238"/>
      <c r="P103" s="238"/>
      <c r="Q103" s="238"/>
      <c r="R103" s="238"/>
      <c r="S103" s="238"/>
      <c r="T103" s="239"/>
      <c r="AT103" s="240" t="s">
        <v>169</v>
      </c>
      <c r="AU103" s="240" t="s">
        <v>79</v>
      </c>
      <c r="AV103" s="12" t="s">
        <v>21</v>
      </c>
      <c r="AW103" s="12" t="s">
        <v>34</v>
      </c>
      <c r="AX103" s="12" t="s">
        <v>71</v>
      </c>
      <c r="AY103" s="240" t="s">
        <v>156</v>
      </c>
    </row>
    <row r="104" s="13" customFormat="1">
      <c r="B104" s="241"/>
      <c r="C104" s="242"/>
      <c r="D104" s="227" t="s">
        <v>169</v>
      </c>
      <c r="E104" s="243" t="s">
        <v>1</v>
      </c>
      <c r="F104" s="244" t="s">
        <v>171</v>
      </c>
      <c r="G104" s="242"/>
      <c r="H104" s="245">
        <v>70</v>
      </c>
      <c r="I104" s="246"/>
      <c r="J104" s="242"/>
      <c r="K104" s="242"/>
      <c r="L104" s="247"/>
      <c r="M104" s="248"/>
      <c r="N104" s="249"/>
      <c r="O104" s="249"/>
      <c r="P104" s="249"/>
      <c r="Q104" s="249"/>
      <c r="R104" s="249"/>
      <c r="S104" s="249"/>
      <c r="T104" s="250"/>
      <c r="AT104" s="251" t="s">
        <v>169</v>
      </c>
      <c r="AU104" s="251" t="s">
        <v>79</v>
      </c>
      <c r="AV104" s="13" t="s">
        <v>79</v>
      </c>
      <c r="AW104" s="13" t="s">
        <v>34</v>
      </c>
      <c r="AX104" s="13" t="s">
        <v>71</v>
      </c>
      <c r="AY104" s="251" t="s">
        <v>156</v>
      </c>
    </row>
    <row r="105" s="12" customFormat="1">
      <c r="B105" s="231"/>
      <c r="C105" s="232"/>
      <c r="D105" s="227" t="s">
        <v>169</v>
      </c>
      <c r="E105" s="233" t="s">
        <v>1</v>
      </c>
      <c r="F105" s="234" t="s">
        <v>172</v>
      </c>
      <c r="G105" s="232"/>
      <c r="H105" s="233" t="s">
        <v>1</v>
      </c>
      <c r="I105" s="235"/>
      <c r="J105" s="232"/>
      <c r="K105" s="232"/>
      <c r="L105" s="236"/>
      <c r="M105" s="237"/>
      <c r="N105" s="238"/>
      <c r="O105" s="238"/>
      <c r="P105" s="238"/>
      <c r="Q105" s="238"/>
      <c r="R105" s="238"/>
      <c r="S105" s="238"/>
      <c r="T105" s="239"/>
      <c r="AT105" s="240" t="s">
        <v>169</v>
      </c>
      <c r="AU105" s="240" t="s">
        <v>79</v>
      </c>
      <c r="AV105" s="12" t="s">
        <v>21</v>
      </c>
      <c r="AW105" s="12" t="s">
        <v>34</v>
      </c>
      <c r="AX105" s="12" t="s">
        <v>71</v>
      </c>
      <c r="AY105" s="240" t="s">
        <v>156</v>
      </c>
    </row>
    <row r="106" s="13" customFormat="1">
      <c r="B106" s="241"/>
      <c r="C106" s="242"/>
      <c r="D106" s="227" t="s">
        <v>169</v>
      </c>
      <c r="E106" s="243" t="s">
        <v>1</v>
      </c>
      <c r="F106" s="244" t="s">
        <v>173</v>
      </c>
      <c r="G106" s="242"/>
      <c r="H106" s="245">
        <v>80</v>
      </c>
      <c r="I106" s="246"/>
      <c r="J106" s="242"/>
      <c r="K106" s="242"/>
      <c r="L106" s="247"/>
      <c r="M106" s="248"/>
      <c r="N106" s="249"/>
      <c r="O106" s="249"/>
      <c r="P106" s="249"/>
      <c r="Q106" s="249"/>
      <c r="R106" s="249"/>
      <c r="S106" s="249"/>
      <c r="T106" s="250"/>
      <c r="AT106" s="251" t="s">
        <v>169</v>
      </c>
      <c r="AU106" s="251" t="s">
        <v>79</v>
      </c>
      <c r="AV106" s="13" t="s">
        <v>79</v>
      </c>
      <c r="AW106" s="13" t="s">
        <v>34</v>
      </c>
      <c r="AX106" s="13" t="s">
        <v>71</v>
      </c>
      <c r="AY106" s="251" t="s">
        <v>156</v>
      </c>
    </row>
    <row r="107" s="14" customFormat="1">
      <c r="B107" s="252"/>
      <c r="C107" s="253"/>
      <c r="D107" s="227" t="s">
        <v>169</v>
      </c>
      <c r="E107" s="254" t="s">
        <v>1</v>
      </c>
      <c r="F107" s="255" t="s">
        <v>174</v>
      </c>
      <c r="G107" s="253"/>
      <c r="H107" s="256">
        <v>150</v>
      </c>
      <c r="I107" s="257"/>
      <c r="J107" s="253"/>
      <c r="K107" s="253"/>
      <c r="L107" s="258"/>
      <c r="M107" s="259"/>
      <c r="N107" s="260"/>
      <c r="O107" s="260"/>
      <c r="P107" s="260"/>
      <c r="Q107" s="260"/>
      <c r="R107" s="260"/>
      <c r="S107" s="260"/>
      <c r="T107" s="261"/>
      <c r="AT107" s="262" t="s">
        <v>169</v>
      </c>
      <c r="AU107" s="262" t="s">
        <v>79</v>
      </c>
      <c r="AV107" s="14" t="s">
        <v>163</v>
      </c>
      <c r="AW107" s="14" t="s">
        <v>34</v>
      </c>
      <c r="AX107" s="14" t="s">
        <v>21</v>
      </c>
      <c r="AY107" s="262" t="s">
        <v>156</v>
      </c>
    </row>
    <row r="108" s="1" customFormat="1" ht="16.5" customHeight="1">
      <c r="B108" s="37"/>
      <c r="C108" s="215" t="s">
        <v>79</v>
      </c>
      <c r="D108" s="215" t="s">
        <v>158</v>
      </c>
      <c r="E108" s="216" t="s">
        <v>175</v>
      </c>
      <c r="F108" s="217" t="s">
        <v>176</v>
      </c>
      <c r="G108" s="218" t="s">
        <v>177</v>
      </c>
      <c r="H108" s="219">
        <v>3</v>
      </c>
      <c r="I108" s="220"/>
      <c r="J108" s="221">
        <f>ROUND(I108*H108,2)</f>
        <v>0</v>
      </c>
      <c r="K108" s="217" t="s">
        <v>162</v>
      </c>
      <c r="L108" s="42"/>
      <c r="M108" s="222" t="s">
        <v>1</v>
      </c>
      <c r="N108" s="223" t="s">
        <v>42</v>
      </c>
      <c r="O108" s="78"/>
      <c r="P108" s="224">
        <f>O108*H108</f>
        <v>0</v>
      </c>
      <c r="Q108" s="224">
        <v>0</v>
      </c>
      <c r="R108" s="224">
        <f>Q108*H108</f>
        <v>0</v>
      </c>
      <c r="S108" s="224">
        <v>0</v>
      </c>
      <c r="T108" s="225">
        <f>S108*H108</f>
        <v>0</v>
      </c>
      <c r="AR108" s="16" t="s">
        <v>163</v>
      </c>
      <c r="AT108" s="16" t="s">
        <v>158</v>
      </c>
      <c r="AU108" s="16" t="s">
        <v>79</v>
      </c>
      <c r="AY108" s="16" t="s">
        <v>156</v>
      </c>
      <c r="BE108" s="226">
        <f>IF(N108="základní",J108,0)</f>
        <v>0</v>
      </c>
      <c r="BF108" s="226">
        <f>IF(N108="snížená",J108,0)</f>
        <v>0</v>
      </c>
      <c r="BG108" s="226">
        <f>IF(N108="zákl. přenesená",J108,0)</f>
        <v>0</v>
      </c>
      <c r="BH108" s="226">
        <f>IF(N108="sníž. přenesená",J108,0)</f>
        <v>0</v>
      </c>
      <c r="BI108" s="226">
        <f>IF(N108="nulová",J108,0)</f>
        <v>0</v>
      </c>
      <c r="BJ108" s="16" t="s">
        <v>21</v>
      </c>
      <c r="BK108" s="226">
        <f>ROUND(I108*H108,2)</f>
        <v>0</v>
      </c>
      <c r="BL108" s="16" t="s">
        <v>163</v>
      </c>
      <c r="BM108" s="16" t="s">
        <v>178</v>
      </c>
    </row>
    <row r="109" s="1" customFormat="1">
      <c r="B109" s="37"/>
      <c r="C109" s="38"/>
      <c r="D109" s="227" t="s">
        <v>165</v>
      </c>
      <c r="E109" s="38"/>
      <c r="F109" s="228" t="s">
        <v>179</v>
      </c>
      <c r="G109" s="38"/>
      <c r="H109" s="38"/>
      <c r="I109" s="142"/>
      <c r="J109" s="38"/>
      <c r="K109" s="38"/>
      <c r="L109" s="42"/>
      <c r="M109" s="229"/>
      <c r="N109" s="78"/>
      <c r="O109" s="78"/>
      <c r="P109" s="78"/>
      <c r="Q109" s="78"/>
      <c r="R109" s="78"/>
      <c r="S109" s="78"/>
      <c r="T109" s="79"/>
      <c r="AT109" s="16" t="s">
        <v>165</v>
      </c>
      <c r="AU109" s="16" t="s">
        <v>79</v>
      </c>
    </row>
    <row r="110" s="1" customFormat="1">
      <c r="B110" s="37"/>
      <c r="C110" s="38"/>
      <c r="D110" s="227" t="s">
        <v>167</v>
      </c>
      <c r="E110" s="38"/>
      <c r="F110" s="230" t="s">
        <v>180</v>
      </c>
      <c r="G110" s="38"/>
      <c r="H110" s="38"/>
      <c r="I110" s="142"/>
      <c r="J110" s="38"/>
      <c r="K110" s="38"/>
      <c r="L110" s="42"/>
      <c r="M110" s="229"/>
      <c r="N110" s="78"/>
      <c r="O110" s="78"/>
      <c r="P110" s="78"/>
      <c r="Q110" s="78"/>
      <c r="R110" s="78"/>
      <c r="S110" s="78"/>
      <c r="T110" s="79"/>
      <c r="AT110" s="16" t="s">
        <v>167</v>
      </c>
      <c r="AU110" s="16" t="s">
        <v>79</v>
      </c>
    </row>
    <row r="111" s="13" customFormat="1">
      <c r="B111" s="241"/>
      <c r="C111" s="242"/>
      <c r="D111" s="227" t="s">
        <v>169</v>
      </c>
      <c r="E111" s="243" t="s">
        <v>1</v>
      </c>
      <c r="F111" s="244" t="s">
        <v>181</v>
      </c>
      <c r="G111" s="242"/>
      <c r="H111" s="245">
        <v>3</v>
      </c>
      <c r="I111" s="246"/>
      <c r="J111" s="242"/>
      <c r="K111" s="242"/>
      <c r="L111" s="247"/>
      <c r="M111" s="248"/>
      <c r="N111" s="249"/>
      <c r="O111" s="249"/>
      <c r="P111" s="249"/>
      <c r="Q111" s="249"/>
      <c r="R111" s="249"/>
      <c r="S111" s="249"/>
      <c r="T111" s="250"/>
      <c r="AT111" s="251" t="s">
        <v>169</v>
      </c>
      <c r="AU111" s="251" t="s">
        <v>79</v>
      </c>
      <c r="AV111" s="13" t="s">
        <v>79</v>
      </c>
      <c r="AW111" s="13" t="s">
        <v>34</v>
      </c>
      <c r="AX111" s="13" t="s">
        <v>21</v>
      </c>
      <c r="AY111" s="251" t="s">
        <v>156</v>
      </c>
    </row>
    <row r="112" s="1" customFormat="1" ht="16.5" customHeight="1">
      <c r="B112" s="37"/>
      <c r="C112" s="215" t="s">
        <v>182</v>
      </c>
      <c r="D112" s="215" t="s">
        <v>158</v>
      </c>
      <c r="E112" s="216" t="s">
        <v>183</v>
      </c>
      <c r="F112" s="217" t="s">
        <v>184</v>
      </c>
      <c r="G112" s="218" t="s">
        <v>185</v>
      </c>
      <c r="H112" s="219">
        <v>16</v>
      </c>
      <c r="I112" s="220"/>
      <c r="J112" s="221">
        <f>ROUND(I112*H112,2)</f>
        <v>0</v>
      </c>
      <c r="K112" s="217" t="s">
        <v>162</v>
      </c>
      <c r="L112" s="42"/>
      <c r="M112" s="222" t="s">
        <v>1</v>
      </c>
      <c r="N112" s="223" t="s">
        <v>42</v>
      </c>
      <c r="O112" s="78"/>
      <c r="P112" s="224">
        <f>O112*H112</f>
        <v>0</v>
      </c>
      <c r="Q112" s="224">
        <v>0.0095243202000000002</v>
      </c>
      <c r="R112" s="224">
        <f>Q112*H112</f>
        <v>0.1523891232</v>
      </c>
      <c r="S112" s="224">
        <v>0</v>
      </c>
      <c r="T112" s="225">
        <f>S112*H112</f>
        <v>0</v>
      </c>
      <c r="AR112" s="16" t="s">
        <v>163</v>
      </c>
      <c r="AT112" s="16" t="s">
        <v>158</v>
      </c>
      <c r="AU112" s="16" t="s">
        <v>79</v>
      </c>
      <c r="AY112" s="16" t="s">
        <v>156</v>
      </c>
      <c r="BE112" s="226">
        <f>IF(N112="základní",J112,0)</f>
        <v>0</v>
      </c>
      <c r="BF112" s="226">
        <f>IF(N112="snížená",J112,0)</f>
        <v>0</v>
      </c>
      <c r="BG112" s="226">
        <f>IF(N112="zákl. přenesená",J112,0)</f>
        <v>0</v>
      </c>
      <c r="BH112" s="226">
        <f>IF(N112="sníž. přenesená",J112,0)</f>
        <v>0</v>
      </c>
      <c r="BI112" s="226">
        <f>IF(N112="nulová",J112,0)</f>
        <v>0</v>
      </c>
      <c r="BJ112" s="16" t="s">
        <v>21</v>
      </c>
      <c r="BK112" s="226">
        <f>ROUND(I112*H112,2)</f>
        <v>0</v>
      </c>
      <c r="BL112" s="16" t="s">
        <v>163</v>
      </c>
      <c r="BM112" s="16" t="s">
        <v>186</v>
      </c>
    </row>
    <row r="113" s="1" customFormat="1">
      <c r="B113" s="37"/>
      <c r="C113" s="38"/>
      <c r="D113" s="227" t="s">
        <v>165</v>
      </c>
      <c r="E113" s="38"/>
      <c r="F113" s="228" t="s">
        <v>187</v>
      </c>
      <c r="G113" s="38"/>
      <c r="H113" s="38"/>
      <c r="I113" s="142"/>
      <c r="J113" s="38"/>
      <c r="K113" s="38"/>
      <c r="L113" s="42"/>
      <c r="M113" s="229"/>
      <c r="N113" s="78"/>
      <c r="O113" s="78"/>
      <c r="P113" s="78"/>
      <c r="Q113" s="78"/>
      <c r="R113" s="78"/>
      <c r="S113" s="78"/>
      <c r="T113" s="79"/>
      <c r="AT113" s="16" t="s">
        <v>165</v>
      </c>
      <c r="AU113" s="16" t="s">
        <v>79</v>
      </c>
    </row>
    <row r="114" s="1" customFormat="1">
      <c r="B114" s="37"/>
      <c r="C114" s="38"/>
      <c r="D114" s="227" t="s">
        <v>167</v>
      </c>
      <c r="E114" s="38"/>
      <c r="F114" s="230" t="s">
        <v>188</v>
      </c>
      <c r="G114" s="38"/>
      <c r="H114" s="38"/>
      <c r="I114" s="142"/>
      <c r="J114" s="38"/>
      <c r="K114" s="38"/>
      <c r="L114" s="42"/>
      <c r="M114" s="229"/>
      <c r="N114" s="78"/>
      <c r="O114" s="78"/>
      <c r="P114" s="78"/>
      <c r="Q114" s="78"/>
      <c r="R114" s="78"/>
      <c r="S114" s="78"/>
      <c r="T114" s="79"/>
      <c r="AT114" s="16" t="s">
        <v>167</v>
      </c>
      <c r="AU114" s="16" t="s">
        <v>79</v>
      </c>
    </row>
    <row r="115" s="1" customFormat="1">
      <c r="B115" s="37"/>
      <c r="C115" s="38"/>
      <c r="D115" s="227" t="s">
        <v>189</v>
      </c>
      <c r="E115" s="38"/>
      <c r="F115" s="230" t="s">
        <v>190</v>
      </c>
      <c r="G115" s="38"/>
      <c r="H115" s="38"/>
      <c r="I115" s="142"/>
      <c r="J115" s="38"/>
      <c r="K115" s="38"/>
      <c r="L115" s="42"/>
      <c r="M115" s="229"/>
      <c r="N115" s="78"/>
      <c r="O115" s="78"/>
      <c r="P115" s="78"/>
      <c r="Q115" s="78"/>
      <c r="R115" s="78"/>
      <c r="S115" s="78"/>
      <c r="T115" s="79"/>
      <c r="AT115" s="16" t="s">
        <v>189</v>
      </c>
      <c r="AU115" s="16" t="s">
        <v>79</v>
      </c>
    </row>
    <row r="116" s="1" customFormat="1" ht="16.5" customHeight="1">
      <c r="B116" s="37"/>
      <c r="C116" s="215" t="s">
        <v>163</v>
      </c>
      <c r="D116" s="215" t="s">
        <v>158</v>
      </c>
      <c r="E116" s="216" t="s">
        <v>191</v>
      </c>
      <c r="F116" s="217" t="s">
        <v>192</v>
      </c>
      <c r="G116" s="218" t="s">
        <v>185</v>
      </c>
      <c r="H116" s="219">
        <v>10</v>
      </c>
      <c r="I116" s="220"/>
      <c r="J116" s="221">
        <f>ROUND(I116*H116,2)</f>
        <v>0</v>
      </c>
      <c r="K116" s="217" t="s">
        <v>162</v>
      </c>
      <c r="L116" s="42"/>
      <c r="M116" s="222" t="s">
        <v>1</v>
      </c>
      <c r="N116" s="223" t="s">
        <v>42</v>
      </c>
      <c r="O116" s="78"/>
      <c r="P116" s="224">
        <f>O116*H116</f>
        <v>0</v>
      </c>
      <c r="Q116" s="224">
        <v>0.036904300000000001</v>
      </c>
      <c r="R116" s="224">
        <f>Q116*H116</f>
        <v>0.36904300000000001</v>
      </c>
      <c r="S116" s="224">
        <v>0</v>
      </c>
      <c r="T116" s="225">
        <f>S116*H116</f>
        <v>0</v>
      </c>
      <c r="AR116" s="16" t="s">
        <v>163</v>
      </c>
      <c r="AT116" s="16" t="s">
        <v>158</v>
      </c>
      <c r="AU116" s="16" t="s">
        <v>79</v>
      </c>
      <c r="AY116" s="16" t="s">
        <v>156</v>
      </c>
      <c r="BE116" s="226">
        <f>IF(N116="základní",J116,0)</f>
        <v>0</v>
      </c>
      <c r="BF116" s="226">
        <f>IF(N116="snížená",J116,0)</f>
        <v>0</v>
      </c>
      <c r="BG116" s="226">
        <f>IF(N116="zákl. přenesená",J116,0)</f>
        <v>0</v>
      </c>
      <c r="BH116" s="226">
        <f>IF(N116="sníž. přenesená",J116,0)</f>
        <v>0</v>
      </c>
      <c r="BI116" s="226">
        <f>IF(N116="nulová",J116,0)</f>
        <v>0</v>
      </c>
      <c r="BJ116" s="16" t="s">
        <v>21</v>
      </c>
      <c r="BK116" s="226">
        <f>ROUND(I116*H116,2)</f>
        <v>0</v>
      </c>
      <c r="BL116" s="16" t="s">
        <v>163</v>
      </c>
      <c r="BM116" s="16" t="s">
        <v>193</v>
      </c>
    </row>
    <row r="117" s="1" customFormat="1">
      <c r="B117" s="37"/>
      <c r="C117" s="38"/>
      <c r="D117" s="227" t="s">
        <v>165</v>
      </c>
      <c r="E117" s="38"/>
      <c r="F117" s="228" t="s">
        <v>194</v>
      </c>
      <c r="G117" s="38"/>
      <c r="H117" s="38"/>
      <c r="I117" s="142"/>
      <c r="J117" s="38"/>
      <c r="K117" s="38"/>
      <c r="L117" s="42"/>
      <c r="M117" s="229"/>
      <c r="N117" s="78"/>
      <c r="O117" s="78"/>
      <c r="P117" s="78"/>
      <c r="Q117" s="78"/>
      <c r="R117" s="78"/>
      <c r="S117" s="78"/>
      <c r="T117" s="79"/>
      <c r="AT117" s="16" t="s">
        <v>165</v>
      </c>
      <c r="AU117" s="16" t="s">
        <v>79</v>
      </c>
    </row>
    <row r="118" s="1" customFormat="1">
      <c r="B118" s="37"/>
      <c r="C118" s="38"/>
      <c r="D118" s="227" t="s">
        <v>167</v>
      </c>
      <c r="E118" s="38"/>
      <c r="F118" s="230" t="s">
        <v>195</v>
      </c>
      <c r="G118" s="38"/>
      <c r="H118" s="38"/>
      <c r="I118" s="142"/>
      <c r="J118" s="38"/>
      <c r="K118" s="38"/>
      <c r="L118" s="42"/>
      <c r="M118" s="229"/>
      <c r="N118" s="78"/>
      <c r="O118" s="78"/>
      <c r="P118" s="78"/>
      <c r="Q118" s="78"/>
      <c r="R118" s="78"/>
      <c r="S118" s="78"/>
      <c r="T118" s="79"/>
      <c r="AT118" s="16" t="s">
        <v>167</v>
      </c>
      <c r="AU118" s="16" t="s">
        <v>79</v>
      </c>
    </row>
    <row r="119" s="1" customFormat="1">
      <c r="B119" s="37"/>
      <c r="C119" s="38"/>
      <c r="D119" s="227" t="s">
        <v>189</v>
      </c>
      <c r="E119" s="38"/>
      <c r="F119" s="230" t="s">
        <v>196</v>
      </c>
      <c r="G119" s="38"/>
      <c r="H119" s="38"/>
      <c r="I119" s="142"/>
      <c r="J119" s="38"/>
      <c r="K119" s="38"/>
      <c r="L119" s="42"/>
      <c r="M119" s="229"/>
      <c r="N119" s="78"/>
      <c r="O119" s="78"/>
      <c r="P119" s="78"/>
      <c r="Q119" s="78"/>
      <c r="R119" s="78"/>
      <c r="S119" s="78"/>
      <c r="T119" s="79"/>
      <c r="AT119" s="16" t="s">
        <v>189</v>
      </c>
      <c r="AU119" s="16" t="s">
        <v>79</v>
      </c>
    </row>
    <row r="120" s="12" customFormat="1">
      <c r="B120" s="231"/>
      <c r="C120" s="232"/>
      <c r="D120" s="227" t="s">
        <v>169</v>
      </c>
      <c r="E120" s="233" t="s">
        <v>1</v>
      </c>
      <c r="F120" s="234" t="s">
        <v>197</v>
      </c>
      <c r="G120" s="232"/>
      <c r="H120" s="233" t="s">
        <v>1</v>
      </c>
      <c r="I120" s="235"/>
      <c r="J120" s="232"/>
      <c r="K120" s="232"/>
      <c r="L120" s="236"/>
      <c r="M120" s="237"/>
      <c r="N120" s="238"/>
      <c r="O120" s="238"/>
      <c r="P120" s="238"/>
      <c r="Q120" s="238"/>
      <c r="R120" s="238"/>
      <c r="S120" s="238"/>
      <c r="T120" s="239"/>
      <c r="AT120" s="240" t="s">
        <v>169</v>
      </c>
      <c r="AU120" s="240" t="s">
        <v>79</v>
      </c>
      <c r="AV120" s="12" t="s">
        <v>21</v>
      </c>
      <c r="AW120" s="12" t="s">
        <v>34</v>
      </c>
      <c r="AX120" s="12" t="s">
        <v>71</v>
      </c>
      <c r="AY120" s="240" t="s">
        <v>156</v>
      </c>
    </row>
    <row r="121" s="13" customFormat="1">
      <c r="B121" s="241"/>
      <c r="C121" s="242"/>
      <c r="D121" s="227" t="s">
        <v>169</v>
      </c>
      <c r="E121" s="243" t="s">
        <v>1</v>
      </c>
      <c r="F121" s="244" t="s">
        <v>26</v>
      </c>
      <c r="G121" s="242"/>
      <c r="H121" s="245">
        <v>10</v>
      </c>
      <c r="I121" s="246"/>
      <c r="J121" s="242"/>
      <c r="K121" s="242"/>
      <c r="L121" s="247"/>
      <c r="M121" s="248"/>
      <c r="N121" s="249"/>
      <c r="O121" s="249"/>
      <c r="P121" s="249"/>
      <c r="Q121" s="249"/>
      <c r="R121" s="249"/>
      <c r="S121" s="249"/>
      <c r="T121" s="250"/>
      <c r="AT121" s="251" t="s">
        <v>169</v>
      </c>
      <c r="AU121" s="251" t="s">
        <v>79</v>
      </c>
      <c r="AV121" s="13" t="s">
        <v>79</v>
      </c>
      <c r="AW121" s="13" t="s">
        <v>34</v>
      </c>
      <c r="AX121" s="13" t="s">
        <v>21</v>
      </c>
      <c r="AY121" s="251" t="s">
        <v>156</v>
      </c>
    </row>
    <row r="122" s="1" customFormat="1" ht="16.5" customHeight="1">
      <c r="B122" s="37"/>
      <c r="C122" s="215" t="s">
        <v>198</v>
      </c>
      <c r="D122" s="215" t="s">
        <v>158</v>
      </c>
      <c r="E122" s="216" t="s">
        <v>199</v>
      </c>
      <c r="F122" s="217" t="s">
        <v>200</v>
      </c>
      <c r="G122" s="218" t="s">
        <v>177</v>
      </c>
      <c r="H122" s="219">
        <v>6</v>
      </c>
      <c r="I122" s="220"/>
      <c r="J122" s="221">
        <f>ROUND(I122*H122,2)</f>
        <v>0</v>
      </c>
      <c r="K122" s="217" t="s">
        <v>162</v>
      </c>
      <c r="L122" s="42"/>
      <c r="M122" s="222" t="s">
        <v>1</v>
      </c>
      <c r="N122" s="223" t="s">
        <v>42</v>
      </c>
      <c r="O122" s="78"/>
      <c r="P122" s="224">
        <f>O122*H122</f>
        <v>0</v>
      </c>
      <c r="Q122" s="224">
        <v>0</v>
      </c>
      <c r="R122" s="224">
        <f>Q122*H122</f>
        <v>0</v>
      </c>
      <c r="S122" s="224">
        <v>0</v>
      </c>
      <c r="T122" s="225">
        <f>S122*H122</f>
        <v>0</v>
      </c>
      <c r="AR122" s="16" t="s">
        <v>163</v>
      </c>
      <c r="AT122" s="16" t="s">
        <v>158</v>
      </c>
      <c r="AU122" s="16" t="s">
        <v>79</v>
      </c>
      <c r="AY122" s="16" t="s">
        <v>156</v>
      </c>
      <c r="BE122" s="226">
        <f>IF(N122="základní",J122,0)</f>
        <v>0</v>
      </c>
      <c r="BF122" s="226">
        <f>IF(N122="snížená",J122,0)</f>
        <v>0</v>
      </c>
      <c r="BG122" s="226">
        <f>IF(N122="zákl. přenesená",J122,0)</f>
        <v>0</v>
      </c>
      <c r="BH122" s="226">
        <f>IF(N122="sníž. přenesená",J122,0)</f>
        <v>0</v>
      </c>
      <c r="BI122" s="226">
        <f>IF(N122="nulová",J122,0)</f>
        <v>0</v>
      </c>
      <c r="BJ122" s="16" t="s">
        <v>21</v>
      </c>
      <c r="BK122" s="226">
        <f>ROUND(I122*H122,2)</f>
        <v>0</v>
      </c>
      <c r="BL122" s="16" t="s">
        <v>163</v>
      </c>
      <c r="BM122" s="16" t="s">
        <v>201</v>
      </c>
    </row>
    <row r="123" s="1" customFormat="1">
      <c r="B123" s="37"/>
      <c r="C123" s="38"/>
      <c r="D123" s="227" t="s">
        <v>165</v>
      </c>
      <c r="E123" s="38"/>
      <c r="F123" s="228" t="s">
        <v>202</v>
      </c>
      <c r="G123" s="38"/>
      <c r="H123" s="38"/>
      <c r="I123" s="142"/>
      <c r="J123" s="38"/>
      <c r="K123" s="38"/>
      <c r="L123" s="42"/>
      <c r="M123" s="229"/>
      <c r="N123" s="78"/>
      <c r="O123" s="78"/>
      <c r="P123" s="78"/>
      <c r="Q123" s="78"/>
      <c r="R123" s="78"/>
      <c r="S123" s="78"/>
      <c r="T123" s="79"/>
      <c r="AT123" s="16" t="s">
        <v>165</v>
      </c>
      <c r="AU123" s="16" t="s">
        <v>79</v>
      </c>
    </row>
    <row r="124" s="1" customFormat="1">
      <c r="B124" s="37"/>
      <c r="C124" s="38"/>
      <c r="D124" s="227" t="s">
        <v>167</v>
      </c>
      <c r="E124" s="38"/>
      <c r="F124" s="230" t="s">
        <v>203</v>
      </c>
      <c r="G124" s="38"/>
      <c r="H124" s="38"/>
      <c r="I124" s="142"/>
      <c r="J124" s="38"/>
      <c r="K124" s="38"/>
      <c r="L124" s="42"/>
      <c r="M124" s="229"/>
      <c r="N124" s="78"/>
      <c r="O124" s="78"/>
      <c r="P124" s="78"/>
      <c r="Q124" s="78"/>
      <c r="R124" s="78"/>
      <c r="S124" s="78"/>
      <c r="T124" s="79"/>
      <c r="AT124" s="16" t="s">
        <v>167</v>
      </c>
      <c r="AU124" s="16" t="s">
        <v>79</v>
      </c>
    </row>
    <row r="125" s="1" customFormat="1">
      <c r="B125" s="37"/>
      <c r="C125" s="38"/>
      <c r="D125" s="227" t="s">
        <v>189</v>
      </c>
      <c r="E125" s="38"/>
      <c r="F125" s="230" t="s">
        <v>204</v>
      </c>
      <c r="G125" s="38"/>
      <c r="H125" s="38"/>
      <c r="I125" s="142"/>
      <c r="J125" s="38"/>
      <c r="K125" s="38"/>
      <c r="L125" s="42"/>
      <c r="M125" s="229"/>
      <c r="N125" s="78"/>
      <c r="O125" s="78"/>
      <c r="P125" s="78"/>
      <c r="Q125" s="78"/>
      <c r="R125" s="78"/>
      <c r="S125" s="78"/>
      <c r="T125" s="79"/>
      <c r="AT125" s="16" t="s">
        <v>189</v>
      </c>
      <c r="AU125" s="16" t="s">
        <v>79</v>
      </c>
    </row>
    <row r="126" s="12" customFormat="1">
      <c r="B126" s="231"/>
      <c r="C126" s="232"/>
      <c r="D126" s="227" t="s">
        <v>169</v>
      </c>
      <c r="E126" s="233" t="s">
        <v>1</v>
      </c>
      <c r="F126" s="234" t="s">
        <v>170</v>
      </c>
      <c r="G126" s="232"/>
      <c r="H126" s="233" t="s">
        <v>1</v>
      </c>
      <c r="I126" s="235"/>
      <c r="J126" s="232"/>
      <c r="K126" s="232"/>
      <c r="L126" s="236"/>
      <c r="M126" s="237"/>
      <c r="N126" s="238"/>
      <c r="O126" s="238"/>
      <c r="P126" s="238"/>
      <c r="Q126" s="238"/>
      <c r="R126" s="238"/>
      <c r="S126" s="238"/>
      <c r="T126" s="239"/>
      <c r="AT126" s="240" t="s">
        <v>169</v>
      </c>
      <c r="AU126" s="240" t="s">
        <v>79</v>
      </c>
      <c r="AV126" s="12" t="s">
        <v>21</v>
      </c>
      <c r="AW126" s="12" t="s">
        <v>34</v>
      </c>
      <c r="AX126" s="12" t="s">
        <v>71</v>
      </c>
      <c r="AY126" s="240" t="s">
        <v>156</v>
      </c>
    </row>
    <row r="127" s="13" customFormat="1">
      <c r="B127" s="241"/>
      <c r="C127" s="242"/>
      <c r="D127" s="227" t="s">
        <v>169</v>
      </c>
      <c r="E127" s="243" t="s">
        <v>1</v>
      </c>
      <c r="F127" s="244" t="s">
        <v>205</v>
      </c>
      <c r="G127" s="242"/>
      <c r="H127" s="245">
        <v>2.7999999999999998</v>
      </c>
      <c r="I127" s="246"/>
      <c r="J127" s="242"/>
      <c r="K127" s="242"/>
      <c r="L127" s="247"/>
      <c r="M127" s="248"/>
      <c r="N127" s="249"/>
      <c r="O127" s="249"/>
      <c r="P127" s="249"/>
      <c r="Q127" s="249"/>
      <c r="R127" s="249"/>
      <c r="S127" s="249"/>
      <c r="T127" s="250"/>
      <c r="AT127" s="251" t="s">
        <v>169</v>
      </c>
      <c r="AU127" s="251" t="s">
        <v>79</v>
      </c>
      <c r="AV127" s="13" t="s">
        <v>79</v>
      </c>
      <c r="AW127" s="13" t="s">
        <v>34</v>
      </c>
      <c r="AX127" s="13" t="s">
        <v>71</v>
      </c>
      <c r="AY127" s="251" t="s">
        <v>156</v>
      </c>
    </row>
    <row r="128" s="12" customFormat="1">
      <c r="B128" s="231"/>
      <c r="C128" s="232"/>
      <c r="D128" s="227" t="s">
        <v>169</v>
      </c>
      <c r="E128" s="233" t="s">
        <v>1</v>
      </c>
      <c r="F128" s="234" t="s">
        <v>172</v>
      </c>
      <c r="G128" s="232"/>
      <c r="H128" s="233" t="s">
        <v>1</v>
      </c>
      <c r="I128" s="235"/>
      <c r="J128" s="232"/>
      <c r="K128" s="232"/>
      <c r="L128" s="236"/>
      <c r="M128" s="237"/>
      <c r="N128" s="238"/>
      <c r="O128" s="238"/>
      <c r="P128" s="238"/>
      <c r="Q128" s="238"/>
      <c r="R128" s="238"/>
      <c r="S128" s="238"/>
      <c r="T128" s="239"/>
      <c r="AT128" s="240" t="s">
        <v>169</v>
      </c>
      <c r="AU128" s="240" t="s">
        <v>79</v>
      </c>
      <c r="AV128" s="12" t="s">
        <v>21</v>
      </c>
      <c r="AW128" s="12" t="s">
        <v>34</v>
      </c>
      <c r="AX128" s="12" t="s">
        <v>71</v>
      </c>
      <c r="AY128" s="240" t="s">
        <v>156</v>
      </c>
    </row>
    <row r="129" s="13" customFormat="1">
      <c r="B129" s="241"/>
      <c r="C129" s="242"/>
      <c r="D129" s="227" t="s">
        <v>169</v>
      </c>
      <c r="E129" s="243" t="s">
        <v>1</v>
      </c>
      <c r="F129" s="244" t="s">
        <v>206</v>
      </c>
      <c r="G129" s="242"/>
      <c r="H129" s="245">
        <v>3.2000000000000002</v>
      </c>
      <c r="I129" s="246"/>
      <c r="J129" s="242"/>
      <c r="K129" s="242"/>
      <c r="L129" s="247"/>
      <c r="M129" s="248"/>
      <c r="N129" s="249"/>
      <c r="O129" s="249"/>
      <c r="P129" s="249"/>
      <c r="Q129" s="249"/>
      <c r="R129" s="249"/>
      <c r="S129" s="249"/>
      <c r="T129" s="250"/>
      <c r="AT129" s="251" t="s">
        <v>169</v>
      </c>
      <c r="AU129" s="251" t="s">
        <v>79</v>
      </c>
      <c r="AV129" s="13" t="s">
        <v>79</v>
      </c>
      <c r="AW129" s="13" t="s">
        <v>34</v>
      </c>
      <c r="AX129" s="13" t="s">
        <v>71</v>
      </c>
      <c r="AY129" s="251" t="s">
        <v>156</v>
      </c>
    </row>
    <row r="130" s="14" customFormat="1">
      <c r="B130" s="252"/>
      <c r="C130" s="253"/>
      <c r="D130" s="227" t="s">
        <v>169</v>
      </c>
      <c r="E130" s="254" t="s">
        <v>1</v>
      </c>
      <c r="F130" s="255" t="s">
        <v>174</v>
      </c>
      <c r="G130" s="253"/>
      <c r="H130" s="256">
        <v>6</v>
      </c>
      <c r="I130" s="257"/>
      <c r="J130" s="253"/>
      <c r="K130" s="253"/>
      <c r="L130" s="258"/>
      <c r="M130" s="259"/>
      <c r="N130" s="260"/>
      <c r="O130" s="260"/>
      <c r="P130" s="260"/>
      <c r="Q130" s="260"/>
      <c r="R130" s="260"/>
      <c r="S130" s="260"/>
      <c r="T130" s="261"/>
      <c r="AT130" s="262" t="s">
        <v>169</v>
      </c>
      <c r="AU130" s="262" t="s">
        <v>79</v>
      </c>
      <c r="AV130" s="14" t="s">
        <v>163</v>
      </c>
      <c r="AW130" s="14" t="s">
        <v>34</v>
      </c>
      <c r="AX130" s="14" t="s">
        <v>21</v>
      </c>
      <c r="AY130" s="262" t="s">
        <v>156</v>
      </c>
    </row>
    <row r="131" s="1" customFormat="1" ht="16.5" customHeight="1">
      <c r="B131" s="37"/>
      <c r="C131" s="215" t="s">
        <v>207</v>
      </c>
      <c r="D131" s="215" t="s">
        <v>158</v>
      </c>
      <c r="E131" s="216" t="s">
        <v>208</v>
      </c>
      <c r="F131" s="217" t="s">
        <v>209</v>
      </c>
      <c r="G131" s="218" t="s">
        <v>177</v>
      </c>
      <c r="H131" s="219">
        <v>34.020000000000003</v>
      </c>
      <c r="I131" s="220"/>
      <c r="J131" s="221">
        <f>ROUND(I131*H131,2)</f>
        <v>0</v>
      </c>
      <c r="K131" s="217" t="s">
        <v>162</v>
      </c>
      <c r="L131" s="42"/>
      <c r="M131" s="222" t="s">
        <v>1</v>
      </c>
      <c r="N131" s="223" t="s">
        <v>42</v>
      </c>
      <c r="O131" s="78"/>
      <c r="P131" s="224">
        <f>O131*H131</f>
        <v>0</v>
      </c>
      <c r="Q131" s="224">
        <v>0</v>
      </c>
      <c r="R131" s="224">
        <f>Q131*H131</f>
        <v>0</v>
      </c>
      <c r="S131" s="224">
        <v>0</v>
      </c>
      <c r="T131" s="225">
        <f>S131*H131</f>
        <v>0</v>
      </c>
      <c r="AR131" s="16" t="s">
        <v>163</v>
      </c>
      <c r="AT131" s="16" t="s">
        <v>158</v>
      </c>
      <c r="AU131" s="16" t="s">
        <v>79</v>
      </c>
      <c r="AY131" s="16" t="s">
        <v>156</v>
      </c>
      <c r="BE131" s="226">
        <f>IF(N131="základní",J131,0)</f>
        <v>0</v>
      </c>
      <c r="BF131" s="226">
        <f>IF(N131="snížená",J131,0)</f>
        <v>0</v>
      </c>
      <c r="BG131" s="226">
        <f>IF(N131="zákl. přenesená",J131,0)</f>
        <v>0</v>
      </c>
      <c r="BH131" s="226">
        <f>IF(N131="sníž. přenesená",J131,0)</f>
        <v>0</v>
      </c>
      <c r="BI131" s="226">
        <f>IF(N131="nulová",J131,0)</f>
        <v>0</v>
      </c>
      <c r="BJ131" s="16" t="s">
        <v>21</v>
      </c>
      <c r="BK131" s="226">
        <f>ROUND(I131*H131,2)</f>
        <v>0</v>
      </c>
      <c r="BL131" s="16" t="s">
        <v>163</v>
      </c>
      <c r="BM131" s="16" t="s">
        <v>210</v>
      </c>
    </row>
    <row r="132" s="1" customFormat="1">
      <c r="B132" s="37"/>
      <c r="C132" s="38"/>
      <c r="D132" s="227" t="s">
        <v>165</v>
      </c>
      <c r="E132" s="38"/>
      <c r="F132" s="228" t="s">
        <v>211</v>
      </c>
      <c r="G132" s="38"/>
      <c r="H132" s="38"/>
      <c r="I132" s="142"/>
      <c r="J132" s="38"/>
      <c r="K132" s="38"/>
      <c r="L132" s="42"/>
      <c r="M132" s="229"/>
      <c r="N132" s="78"/>
      <c r="O132" s="78"/>
      <c r="P132" s="78"/>
      <c r="Q132" s="78"/>
      <c r="R132" s="78"/>
      <c r="S132" s="78"/>
      <c r="T132" s="79"/>
      <c r="AT132" s="16" t="s">
        <v>165</v>
      </c>
      <c r="AU132" s="16" t="s">
        <v>79</v>
      </c>
    </row>
    <row r="133" s="1" customFormat="1">
      <c r="B133" s="37"/>
      <c r="C133" s="38"/>
      <c r="D133" s="227" t="s">
        <v>167</v>
      </c>
      <c r="E133" s="38"/>
      <c r="F133" s="230" t="s">
        <v>212</v>
      </c>
      <c r="G133" s="38"/>
      <c r="H133" s="38"/>
      <c r="I133" s="142"/>
      <c r="J133" s="38"/>
      <c r="K133" s="38"/>
      <c r="L133" s="42"/>
      <c r="M133" s="229"/>
      <c r="N133" s="78"/>
      <c r="O133" s="78"/>
      <c r="P133" s="78"/>
      <c r="Q133" s="78"/>
      <c r="R133" s="78"/>
      <c r="S133" s="78"/>
      <c r="T133" s="79"/>
      <c r="AT133" s="16" t="s">
        <v>167</v>
      </c>
      <c r="AU133" s="16" t="s">
        <v>79</v>
      </c>
    </row>
    <row r="134" s="1" customFormat="1">
      <c r="B134" s="37"/>
      <c r="C134" s="38"/>
      <c r="D134" s="227" t="s">
        <v>189</v>
      </c>
      <c r="E134" s="38"/>
      <c r="F134" s="230" t="s">
        <v>213</v>
      </c>
      <c r="G134" s="38"/>
      <c r="H134" s="38"/>
      <c r="I134" s="142"/>
      <c r="J134" s="38"/>
      <c r="K134" s="38"/>
      <c r="L134" s="42"/>
      <c r="M134" s="229"/>
      <c r="N134" s="78"/>
      <c r="O134" s="78"/>
      <c r="P134" s="78"/>
      <c r="Q134" s="78"/>
      <c r="R134" s="78"/>
      <c r="S134" s="78"/>
      <c r="T134" s="79"/>
      <c r="AT134" s="16" t="s">
        <v>189</v>
      </c>
      <c r="AU134" s="16" t="s">
        <v>79</v>
      </c>
    </row>
    <row r="135" s="13" customFormat="1">
      <c r="B135" s="241"/>
      <c r="C135" s="242"/>
      <c r="D135" s="227" t="s">
        <v>169</v>
      </c>
      <c r="E135" s="243" t="s">
        <v>1</v>
      </c>
      <c r="F135" s="244" t="s">
        <v>214</v>
      </c>
      <c r="G135" s="242"/>
      <c r="H135" s="245">
        <v>34.020000000000003</v>
      </c>
      <c r="I135" s="246"/>
      <c r="J135" s="242"/>
      <c r="K135" s="242"/>
      <c r="L135" s="247"/>
      <c r="M135" s="248"/>
      <c r="N135" s="249"/>
      <c r="O135" s="249"/>
      <c r="P135" s="249"/>
      <c r="Q135" s="249"/>
      <c r="R135" s="249"/>
      <c r="S135" s="249"/>
      <c r="T135" s="250"/>
      <c r="AT135" s="251" t="s">
        <v>169</v>
      </c>
      <c r="AU135" s="251" t="s">
        <v>79</v>
      </c>
      <c r="AV135" s="13" t="s">
        <v>79</v>
      </c>
      <c r="AW135" s="13" t="s">
        <v>34</v>
      </c>
      <c r="AX135" s="13" t="s">
        <v>21</v>
      </c>
      <c r="AY135" s="251" t="s">
        <v>156</v>
      </c>
    </row>
    <row r="136" s="1" customFormat="1" ht="16.5" customHeight="1">
      <c r="B136" s="37"/>
      <c r="C136" s="215" t="s">
        <v>215</v>
      </c>
      <c r="D136" s="215" t="s">
        <v>158</v>
      </c>
      <c r="E136" s="216" t="s">
        <v>216</v>
      </c>
      <c r="F136" s="217" t="s">
        <v>217</v>
      </c>
      <c r="G136" s="218" t="s">
        <v>177</v>
      </c>
      <c r="H136" s="219">
        <v>17.010000000000002</v>
      </c>
      <c r="I136" s="220"/>
      <c r="J136" s="221">
        <f>ROUND(I136*H136,2)</f>
        <v>0</v>
      </c>
      <c r="K136" s="217" t="s">
        <v>162</v>
      </c>
      <c r="L136" s="42"/>
      <c r="M136" s="222" t="s">
        <v>1</v>
      </c>
      <c r="N136" s="223" t="s">
        <v>42</v>
      </c>
      <c r="O136" s="78"/>
      <c r="P136" s="224">
        <f>O136*H136</f>
        <v>0</v>
      </c>
      <c r="Q136" s="224">
        <v>0</v>
      </c>
      <c r="R136" s="224">
        <f>Q136*H136</f>
        <v>0</v>
      </c>
      <c r="S136" s="224">
        <v>0</v>
      </c>
      <c r="T136" s="225">
        <f>S136*H136</f>
        <v>0</v>
      </c>
      <c r="AR136" s="16" t="s">
        <v>163</v>
      </c>
      <c r="AT136" s="16" t="s">
        <v>158</v>
      </c>
      <c r="AU136" s="16" t="s">
        <v>79</v>
      </c>
      <c r="AY136" s="16" t="s">
        <v>156</v>
      </c>
      <c r="BE136" s="226">
        <f>IF(N136="základní",J136,0)</f>
        <v>0</v>
      </c>
      <c r="BF136" s="226">
        <f>IF(N136="snížená",J136,0)</f>
        <v>0</v>
      </c>
      <c r="BG136" s="226">
        <f>IF(N136="zákl. přenesená",J136,0)</f>
        <v>0</v>
      </c>
      <c r="BH136" s="226">
        <f>IF(N136="sníž. přenesená",J136,0)</f>
        <v>0</v>
      </c>
      <c r="BI136" s="226">
        <f>IF(N136="nulová",J136,0)</f>
        <v>0</v>
      </c>
      <c r="BJ136" s="16" t="s">
        <v>21</v>
      </c>
      <c r="BK136" s="226">
        <f>ROUND(I136*H136,2)</f>
        <v>0</v>
      </c>
      <c r="BL136" s="16" t="s">
        <v>163</v>
      </c>
      <c r="BM136" s="16" t="s">
        <v>218</v>
      </c>
    </row>
    <row r="137" s="1" customFormat="1">
      <c r="B137" s="37"/>
      <c r="C137" s="38"/>
      <c r="D137" s="227" t="s">
        <v>165</v>
      </c>
      <c r="E137" s="38"/>
      <c r="F137" s="228" t="s">
        <v>219</v>
      </c>
      <c r="G137" s="38"/>
      <c r="H137" s="38"/>
      <c r="I137" s="142"/>
      <c r="J137" s="38"/>
      <c r="K137" s="38"/>
      <c r="L137" s="42"/>
      <c r="M137" s="229"/>
      <c r="N137" s="78"/>
      <c r="O137" s="78"/>
      <c r="P137" s="78"/>
      <c r="Q137" s="78"/>
      <c r="R137" s="78"/>
      <c r="S137" s="78"/>
      <c r="T137" s="79"/>
      <c r="AT137" s="16" t="s">
        <v>165</v>
      </c>
      <c r="AU137" s="16" t="s">
        <v>79</v>
      </c>
    </row>
    <row r="138" s="1" customFormat="1">
      <c r="B138" s="37"/>
      <c r="C138" s="38"/>
      <c r="D138" s="227" t="s">
        <v>167</v>
      </c>
      <c r="E138" s="38"/>
      <c r="F138" s="230" t="s">
        <v>212</v>
      </c>
      <c r="G138" s="38"/>
      <c r="H138" s="38"/>
      <c r="I138" s="142"/>
      <c r="J138" s="38"/>
      <c r="K138" s="38"/>
      <c r="L138" s="42"/>
      <c r="M138" s="229"/>
      <c r="N138" s="78"/>
      <c r="O138" s="78"/>
      <c r="P138" s="78"/>
      <c r="Q138" s="78"/>
      <c r="R138" s="78"/>
      <c r="S138" s="78"/>
      <c r="T138" s="79"/>
      <c r="AT138" s="16" t="s">
        <v>167</v>
      </c>
      <c r="AU138" s="16" t="s">
        <v>79</v>
      </c>
    </row>
    <row r="139" s="13" customFormat="1">
      <c r="B139" s="241"/>
      <c r="C139" s="242"/>
      <c r="D139" s="227" t="s">
        <v>169</v>
      </c>
      <c r="E139" s="243" t="s">
        <v>1</v>
      </c>
      <c r="F139" s="244" t="s">
        <v>220</v>
      </c>
      <c r="G139" s="242"/>
      <c r="H139" s="245">
        <v>17.010000000000002</v>
      </c>
      <c r="I139" s="246"/>
      <c r="J139" s="242"/>
      <c r="K139" s="242"/>
      <c r="L139" s="247"/>
      <c r="M139" s="248"/>
      <c r="N139" s="249"/>
      <c r="O139" s="249"/>
      <c r="P139" s="249"/>
      <c r="Q139" s="249"/>
      <c r="R139" s="249"/>
      <c r="S139" s="249"/>
      <c r="T139" s="250"/>
      <c r="AT139" s="251" t="s">
        <v>169</v>
      </c>
      <c r="AU139" s="251" t="s">
        <v>79</v>
      </c>
      <c r="AV139" s="13" t="s">
        <v>79</v>
      </c>
      <c r="AW139" s="13" t="s">
        <v>34</v>
      </c>
      <c r="AX139" s="13" t="s">
        <v>21</v>
      </c>
      <c r="AY139" s="251" t="s">
        <v>156</v>
      </c>
    </row>
    <row r="140" s="1" customFormat="1" ht="16.5" customHeight="1">
      <c r="B140" s="37"/>
      <c r="C140" s="215" t="s">
        <v>221</v>
      </c>
      <c r="D140" s="215" t="s">
        <v>158</v>
      </c>
      <c r="E140" s="216" t="s">
        <v>222</v>
      </c>
      <c r="F140" s="217" t="s">
        <v>223</v>
      </c>
      <c r="G140" s="218" t="s">
        <v>177</v>
      </c>
      <c r="H140" s="219">
        <v>10</v>
      </c>
      <c r="I140" s="220"/>
      <c r="J140" s="221">
        <f>ROUND(I140*H140,2)</f>
        <v>0</v>
      </c>
      <c r="K140" s="217" t="s">
        <v>162</v>
      </c>
      <c r="L140" s="42"/>
      <c r="M140" s="222" t="s">
        <v>1</v>
      </c>
      <c r="N140" s="223" t="s">
        <v>42</v>
      </c>
      <c r="O140" s="78"/>
      <c r="P140" s="224">
        <f>O140*H140</f>
        <v>0</v>
      </c>
      <c r="Q140" s="224">
        <v>0</v>
      </c>
      <c r="R140" s="224">
        <f>Q140*H140</f>
        <v>0</v>
      </c>
      <c r="S140" s="224">
        <v>0</v>
      </c>
      <c r="T140" s="225">
        <f>S140*H140</f>
        <v>0</v>
      </c>
      <c r="AR140" s="16" t="s">
        <v>163</v>
      </c>
      <c r="AT140" s="16" t="s">
        <v>158</v>
      </c>
      <c r="AU140" s="16" t="s">
        <v>79</v>
      </c>
      <c r="AY140" s="16" t="s">
        <v>156</v>
      </c>
      <c r="BE140" s="226">
        <f>IF(N140="základní",J140,0)</f>
        <v>0</v>
      </c>
      <c r="BF140" s="226">
        <f>IF(N140="snížená",J140,0)</f>
        <v>0</v>
      </c>
      <c r="BG140" s="226">
        <f>IF(N140="zákl. přenesená",J140,0)</f>
        <v>0</v>
      </c>
      <c r="BH140" s="226">
        <f>IF(N140="sníž. přenesená",J140,0)</f>
        <v>0</v>
      </c>
      <c r="BI140" s="226">
        <f>IF(N140="nulová",J140,0)</f>
        <v>0</v>
      </c>
      <c r="BJ140" s="16" t="s">
        <v>21</v>
      </c>
      <c r="BK140" s="226">
        <f>ROUND(I140*H140,2)</f>
        <v>0</v>
      </c>
      <c r="BL140" s="16" t="s">
        <v>163</v>
      </c>
      <c r="BM140" s="16" t="s">
        <v>224</v>
      </c>
    </row>
    <row r="141" s="1" customFormat="1">
      <c r="B141" s="37"/>
      <c r="C141" s="38"/>
      <c r="D141" s="227" t="s">
        <v>165</v>
      </c>
      <c r="E141" s="38"/>
      <c r="F141" s="228" t="s">
        <v>225</v>
      </c>
      <c r="G141" s="38"/>
      <c r="H141" s="38"/>
      <c r="I141" s="142"/>
      <c r="J141" s="38"/>
      <c r="K141" s="38"/>
      <c r="L141" s="42"/>
      <c r="M141" s="229"/>
      <c r="N141" s="78"/>
      <c r="O141" s="78"/>
      <c r="P141" s="78"/>
      <c r="Q141" s="78"/>
      <c r="R141" s="78"/>
      <c r="S141" s="78"/>
      <c r="T141" s="79"/>
      <c r="AT141" s="16" t="s">
        <v>165</v>
      </c>
      <c r="AU141" s="16" t="s">
        <v>79</v>
      </c>
    </row>
    <row r="142" s="1" customFormat="1">
      <c r="B142" s="37"/>
      <c r="C142" s="38"/>
      <c r="D142" s="227" t="s">
        <v>167</v>
      </c>
      <c r="E142" s="38"/>
      <c r="F142" s="230" t="s">
        <v>226</v>
      </c>
      <c r="G142" s="38"/>
      <c r="H142" s="38"/>
      <c r="I142" s="142"/>
      <c r="J142" s="38"/>
      <c r="K142" s="38"/>
      <c r="L142" s="42"/>
      <c r="M142" s="229"/>
      <c r="N142" s="78"/>
      <c r="O142" s="78"/>
      <c r="P142" s="78"/>
      <c r="Q142" s="78"/>
      <c r="R142" s="78"/>
      <c r="S142" s="78"/>
      <c r="T142" s="79"/>
      <c r="AT142" s="16" t="s">
        <v>167</v>
      </c>
      <c r="AU142" s="16" t="s">
        <v>79</v>
      </c>
    </row>
    <row r="143" s="1" customFormat="1" ht="16.5" customHeight="1">
      <c r="B143" s="37"/>
      <c r="C143" s="215" t="s">
        <v>227</v>
      </c>
      <c r="D143" s="215" t="s">
        <v>158</v>
      </c>
      <c r="E143" s="216" t="s">
        <v>228</v>
      </c>
      <c r="F143" s="217" t="s">
        <v>229</v>
      </c>
      <c r="G143" s="218" t="s">
        <v>177</v>
      </c>
      <c r="H143" s="219">
        <v>0.93600000000000005</v>
      </c>
      <c r="I143" s="220"/>
      <c r="J143" s="221">
        <f>ROUND(I143*H143,2)</f>
        <v>0</v>
      </c>
      <c r="K143" s="217" t="s">
        <v>162</v>
      </c>
      <c r="L143" s="42"/>
      <c r="M143" s="222" t="s">
        <v>1</v>
      </c>
      <c r="N143" s="223" t="s">
        <v>42</v>
      </c>
      <c r="O143" s="78"/>
      <c r="P143" s="224">
        <f>O143*H143</f>
        <v>0</v>
      </c>
      <c r="Q143" s="224">
        <v>0</v>
      </c>
      <c r="R143" s="224">
        <f>Q143*H143</f>
        <v>0</v>
      </c>
      <c r="S143" s="224">
        <v>0</v>
      </c>
      <c r="T143" s="225">
        <f>S143*H143</f>
        <v>0</v>
      </c>
      <c r="AR143" s="16" t="s">
        <v>163</v>
      </c>
      <c r="AT143" s="16" t="s">
        <v>158</v>
      </c>
      <c r="AU143" s="16" t="s">
        <v>79</v>
      </c>
      <c r="AY143" s="16" t="s">
        <v>156</v>
      </c>
      <c r="BE143" s="226">
        <f>IF(N143="základní",J143,0)</f>
        <v>0</v>
      </c>
      <c r="BF143" s="226">
        <f>IF(N143="snížená",J143,0)</f>
        <v>0</v>
      </c>
      <c r="BG143" s="226">
        <f>IF(N143="zákl. přenesená",J143,0)</f>
        <v>0</v>
      </c>
      <c r="BH143" s="226">
        <f>IF(N143="sníž. přenesená",J143,0)</f>
        <v>0</v>
      </c>
      <c r="BI143" s="226">
        <f>IF(N143="nulová",J143,0)</f>
        <v>0</v>
      </c>
      <c r="BJ143" s="16" t="s">
        <v>21</v>
      </c>
      <c r="BK143" s="226">
        <f>ROUND(I143*H143,2)</f>
        <v>0</v>
      </c>
      <c r="BL143" s="16" t="s">
        <v>163</v>
      </c>
      <c r="BM143" s="16" t="s">
        <v>230</v>
      </c>
    </row>
    <row r="144" s="1" customFormat="1">
      <c r="B144" s="37"/>
      <c r="C144" s="38"/>
      <c r="D144" s="227" t="s">
        <v>165</v>
      </c>
      <c r="E144" s="38"/>
      <c r="F144" s="228" t="s">
        <v>231</v>
      </c>
      <c r="G144" s="38"/>
      <c r="H144" s="38"/>
      <c r="I144" s="142"/>
      <c r="J144" s="38"/>
      <c r="K144" s="38"/>
      <c r="L144" s="42"/>
      <c r="M144" s="229"/>
      <c r="N144" s="78"/>
      <c r="O144" s="78"/>
      <c r="P144" s="78"/>
      <c r="Q144" s="78"/>
      <c r="R144" s="78"/>
      <c r="S144" s="78"/>
      <c r="T144" s="79"/>
      <c r="AT144" s="16" t="s">
        <v>165</v>
      </c>
      <c r="AU144" s="16" t="s">
        <v>79</v>
      </c>
    </row>
    <row r="145" s="1" customFormat="1">
      <c r="B145" s="37"/>
      <c r="C145" s="38"/>
      <c r="D145" s="227" t="s">
        <v>167</v>
      </c>
      <c r="E145" s="38"/>
      <c r="F145" s="230" t="s">
        <v>232</v>
      </c>
      <c r="G145" s="38"/>
      <c r="H145" s="38"/>
      <c r="I145" s="142"/>
      <c r="J145" s="38"/>
      <c r="K145" s="38"/>
      <c r="L145" s="42"/>
      <c r="M145" s="229"/>
      <c r="N145" s="78"/>
      <c r="O145" s="78"/>
      <c r="P145" s="78"/>
      <c r="Q145" s="78"/>
      <c r="R145" s="78"/>
      <c r="S145" s="78"/>
      <c r="T145" s="79"/>
      <c r="AT145" s="16" t="s">
        <v>167</v>
      </c>
      <c r="AU145" s="16" t="s">
        <v>79</v>
      </c>
    </row>
    <row r="146" s="12" customFormat="1">
      <c r="B146" s="231"/>
      <c r="C146" s="232"/>
      <c r="D146" s="227" t="s">
        <v>169</v>
      </c>
      <c r="E146" s="233" t="s">
        <v>1</v>
      </c>
      <c r="F146" s="234" t="s">
        <v>233</v>
      </c>
      <c r="G146" s="232"/>
      <c r="H146" s="233" t="s">
        <v>1</v>
      </c>
      <c r="I146" s="235"/>
      <c r="J146" s="232"/>
      <c r="K146" s="232"/>
      <c r="L146" s="236"/>
      <c r="M146" s="237"/>
      <c r="N146" s="238"/>
      <c r="O146" s="238"/>
      <c r="P146" s="238"/>
      <c r="Q146" s="238"/>
      <c r="R146" s="238"/>
      <c r="S146" s="238"/>
      <c r="T146" s="239"/>
      <c r="AT146" s="240" t="s">
        <v>169</v>
      </c>
      <c r="AU146" s="240" t="s">
        <v>79</v>
      </c>
      <c r="AV146" s="12" t="s">
        <v>21</v>
      </c>
      <c r="AW146" s="12" t="s">
        <v>34</v>
      </c>
      <c r="AX146" s="12" t="s">
        <v>71</v>
      </c>
      <c r="AY146" s="240" t="s">
        <v>156</v>
      </c>
    </row>
    <row r="147" s="13" customFormat="1">
      <c r="B147" s="241"/>
      <c r="C147" s="242"/>
      <c r="D147" s="227" t="s">
        <v>169</v>
      </c>
      <c r="E147" s="243" t="s">
        <v>1</v>
      </c>
      <c r="F147" s="244" t="s">
        <v>234</v>
      </c>
      <c r="G147" s="242"/>
      <c r="H147" s="245">
        <v>0.93600000000000005</v>
      </c>
      <c r="I147" s="246"/>
      <c r="J147" s="242"/>
      <c r="K147" s="242"/>
      <c r="L147" s="247"/>
      <c r="M147" s="248"/>
      <c r="N147" s="249"/>
      <c r="O147" s="249"/>
      <c r="P147" s="249"/>
      <c r="Q147" s="249"/>
      <c r="R147" s="249"/>
      <c r="S147" s="249"/>
      <c r="T147" s="250"/>
      <c r="AT147" s="251" t="s">
        <v>169</v>
      </c>
      <c r="AU147" s="251" t="s">
        <v>79</v>
      </c>
      <c r="AV147" s="13" t="s">
        <v>79</v>
      </c>
      <c r="AW147" s="13" t="s">
        <v>34</v>
      </c>
      <c r="AX147" s="13" t="s">
        <v>21</v>
      </c>
      <c r="AY147" s="251" t="s">
        <v>156</v>
      </c>
    </row>
    <row r="148" s="1" customFormat="1" ht="16.5" customHeight="1">
      <c r="B148" s="37"/>
      <c r="C148" s="215" t="s">
        <v>26</v>
      </c>
      <c r="D148" s="215" t="s">
        <v>158</v>
      </c>
      <c r="E148" s="216" t="s">
        <v>235</v>
      </c>
      <c r="F148" s="217" t="s">
        <v>236</v>
      </c>
      <c r="G148" s="218" t="s">
        <v>177</v>
      </c>
      <c r="H148" s="219">
        <v>0.46800000000000003</v>
      </c>
      <c r="I148" s="220"/>
      <c r="J148" s="221">
        <f>ROUND(I148*H148,2)</f>
        <v>0</v>
      </c>
      <c r="K148" s="217" t="s">
        <v>162</v>
      </c>
      <c r="L148" s="42"/>
      <c r="M148" s="222" t="s">
        <v>1</v>
      </c>
      <c r="N148" s="223" t="s">
        <v>42</v>
      </c>
      <c r="O148" s="78"/>
      <c r="P148" s="224">
        <f>O148*H148</f>
        <v>0</v>
      </c>
      <c r="Q148" s="224">
        <v>0</v>
      </c>
      <c r="R148" s="224">
        <f>Q148*H148</f>
        <v>0</v>
      </c>
      <c r="S148" s="224">
        <v>0</v>
      </c>
      <c r="T148" s="225">
        <f>S148*H148</f>
        <v>0</v>
      </c>
      <c r="AR148" s="16" t="s">
        <v>163</v>
      </c>
      <c r="AT148" s="16" t="s">
        <v>158</v>
      </c>
      <c r="AU148" s="16" t="s">
        <v>79</v>
      </c>
      <c r="AY148" s="16" t="s">
        <v>156</v>
      </c>
      <c r="BE148" s="226">
        <f>IF(N148="základní",J148,0)</f>
        <v>0</v>
      </c>
      <c r="BF148" s="226">
        <f>IF(N148="snížená",J148,0)</f>
        <v>0</v>
      </c>
      <c r="BG148" s="226">
        <f>IF(N148="zákl. přenesená",J148,0)</f>
        <v>0</v>
      </c>
      <c r="BH148" s="226">
        <f>IF(N148="sníž. přenesená",J148,0)</f>
        <v>0</v>
      </c>
      <c r="BI148" s="226">
        <f>IF(N148="nulová",J148,0)</f>
        <v>0</v>
      </c>
      <c r="BJ148" s="16" t="s">
        <v>21</v>
      </c>
      <c r="BK148" s="226">
        <f>ROUND(I148*H148,2)</f>
        <v>0</v>
      </c>
      <c r="BL148" s="16" t="s">
        <v>163</v>
      </c>
      <c r="BM148" s="16" t="s">
        <v>237</v>
      </c>
    </row>
    <row r="149" s="1" customFormat="1">
      <c r="B149" s="37"/>
      <c r="C149" s="38"/>
      <c r="D149" s="227" t="s">
        <v>165</v>
      </c>
      <c r="E149" s="38"/>
      <c r="F149" s="228" t="s">
        <v>238</v>
      </c>
      <c r="G149" s="38"/>
      <c r="H149" s="38"/>
      <c r="I149" s="142"/>
      <c r="J149" s="38"/>
      <c r="K149" s="38"/>
      <c r="L149" s="42"/>
      <c r="M149" s="229"/>
      <c r="N149" s="78"/>
      <c r="O149" s="78"/>
      <c r="P149" s="78"/>
      <c r="Q149" s="78"/>
      <c r="R149" s="78"/>
      <c r="S149" s="78"/>
      <c r="T149" s="79"/>
      <c r="AT149" s="16" t="s">
        <v>165</v>
      </c>
      <c r="AU149" s="16" t="s">
        <v>79</v>
      </c>
    </row>
    <row r="150" s="1" customFormat="1">
      <c r="B150" s="37"/>
      <c r="C150" s="38"/>
      <c r="D150" s="227" t="s">
        <v>167</v>
      </c>
      <c r="E150" s="38"/>
      <c r="F150" s="230" t="s">
        <v>232</v>
      </c>
      <c r="G150" s="38"/>
      <c r="H150" s="38"/>
      <c r="I150" s="142"/>
      <c r="J150" s="38"/>
      <c r="K150" s="38"/>
      <c r="L150" s="42"/>
      <c r="M150" s="229"/>
      <c r="N150" s="78"/>
      <c r="O150" s="78"/>
      <c r="P150" s="78"/>
      <c r="Q150" s="78"/>
      <c r="R150" s="78"/>
      <c r="S150" s="78"/>
      <c r="T150" s="79"/>
      <c r="AT150" s="16" t="s">
        <v>167</v>
      </c>
      <c r="AU150" s="16" t="s">
        <v>79</v>
      </c>
    </row>
    <row r="151" s="13" customFormat="1">
      <c r="B151" s="241"/>
      <c r="C151" s="242"/>
      <c r="D151" s="227" t="s">
        <v>169</v>
      </c>
      <c r="E151" s="243" t="s">
        <v>1</v>
      </c>
      <c r="F151" s="244" t="s">
        <v>239</v>
      </c>
      <c r="G151" s="242"/>
      <c r="H151" s="245">
        <v>0.46800000000000003</v>
      </c>
      <c r="I151" s="246"/>
      <c r="J151" s="242"/>
      <c r="K151" s="242"/>
      <c r="L151" s="247"/>
      <c r="M151" s="248"/>
      <c r="N151" s="249"/>
      <c r="O151" s="249"/>
      <c r="P151" s="249"/>
      <c r="Q151" s="249"/>
      <c r="R151" s="249"/>
      <c r="S151" s="249"/>
      <c r="T151" s="250"/>
      <c r="AT151" s="251" t="s">
        <v>169</v>
      </c>
      <c r="AU151" s="251" t="s">
        <v>79</v>
      </c>
      <c r="AV151" s="13" t="s">
        <v>79</v>
      </c>
      <c r="AW151" s="13" t="s">
        <v>34</v>
      </c>
      <c r="AX151" s="13" t="s">
        <v>21</v>
      </c>
      <c r="AY151" s="251" t="s">
        <v>156</v>
      </c>
    </row>
    <row r="152" s="1" customFormat="1" ht="16.5" customHeight="1">
      <c r="B152" s="37"/>
      <c r="C152" s="215" t="s">
        <v>240</v>
      </c>
      <c r="D152" s="215" t="s">
        <v>158</v>
      </c>
      <c r="E152" s="216" t="s">
        <v>241</v>
      </c>
      <c r="F152" s="217" t="s">
        <v>242</v>
      </c>
      <c r="G152" s="218" t="s">
        <v>161</v>
      </c>
      <c r="H152" s="219">
        <v>9</v>
      </c>
      <c r="I152" s="220"/>
      <c r="J152" s="221">
        <f>ROUND(I152*H152,2)</f>
        <v>0</v>
      </c>
      <c r="K152" s="217" t="s">
        <v>162</v>
      </c>
      <c r="L152" s="42"/>
      <c r="M152" s="222" t="s">
        <v>1</v>
      </c>
      <c r="N152" s="223" t="s">
        <v>42</v>
      </c>
      <c r="O152" s="78"/>
      <c r="P152" s="224">
        <f>O152*H152</f>
        <v>0</v>
      </c>
      <c r="Q152" s="224">
        <v>0.002</v>
      </c>
      <c r="R152" s="224">
        <f>Q152*H152</f>
        <v>0.018000000000000002</v>
      </c>
      <c r="S152" s="224">
        <v>0</v>
      </c>
      <c r="T152" s="225">
        <f>S152*H152</f>
        <v>0</v>
      </c>
      <c r="AR152" s="16" t="s">
        <v>163</v>
      </c>
      <c r="AT152" s="16" t="s">
        <v>158</v>
      </c>
      <c r="AU152" s="16" t="s">
        <v>79</v>
      </c>
      <c r="AY152" s="16" t="s">
        <v>156</v>
      </c>
      <c r="BE152" s="226">
        <f>IF(N152="základní",J152,0)</f>
        <v>0</v>
      </c>
      <c r="BF152" s="226">
        <f>IF(N152="snížená",J152,0)</f>
        <v>0</v>
      </c>
      <c r="BG152" s="226">
        <f>IF(N152="zákl. přenesená",J152,0)</f>
        <v>0</v>
      </c>
      <c r="BH152" s="226">
        <f>IF(N152="sníž. přenesená",J152,0)</f>
        <v>0</v>
      </c>
      <c r="BI152" s="226">
        <f>IF(N152="nulová",J152,0)</f>
        <v>0</v>
      </c>
      <c r="BJ152" s="16" t="s">
        <v>21</v>
      </c>
      <c r="BK152" s="226">
        <f>ROUND(I152*H152,2)</f>
        <v>0</v>
      </c>
      <c r="BL152" s="16" t="s">
        <v>163</v>
      </c>
      <c r="BM152" s="16" t="s">
        <v>243</v>
      </c>
    </row>
    <row r="153" s="1" customFormat="1">
      <c r="B153" s="37"/>
      <c r="C153" s="38"/>
      <c r="D153" s="227" t="s">
        <v>165</v>
      </c>
      <c r="E153" s="38"/>
      <c r="F153" s="228" t="s">
        <v>244</v>
      </c>
      <c r="G153" s="38"/>
      <c r="H153" s="38"/>
      <c r="I153" s="142"/>
      <c r="J153" s="38"/>
      <c r="K153" s="38"/>
      <c r="L153" s="42"/>
      <c r="M153" s="229"/>
      <c r="N153" s="78"/>
      <c r="O153" s="78"/>
      <c r="P153" s="78"/>
      <c r="Q153" s="78"/>
      <c r="R153" s="78"/>
      <c r="S153" s="78"/>
      <c r="T153" s="79"/>
      <c r="AT153" s="16" t="s">
        <v>165</v>
      </c>
      <c r="AU153" s="16" t="s">
        <v>79</v>
      </c>
    </row>
    <row r="154" s="1" customFormat="1">
      <c r="B154" s="37"/>
      <c r="C154" s="38"/>
      <c r="D154" s="227" t="s">
        <v>167</v>
      </c>
      <c r="E154" s="38"/>
      <c r="F154" s="230" t="s">
        <v>245</v>
      </c>
      <c r="G154" s="38"/>
      <c r="H154" s="38"/>
      <c r="I154" s="142"/>
      <c r="J154" s="38"/>
      <c r="K154" s="38"/>
      <c r="L154" s="42"/>
      <c r="M154" s="229"/>
      <c r="N154" s="78"/>
      <c r="O154" s="78"/>
      <c r="P154" s="78"/>
      <c r="Q154" s="78"/>
      <c r="R154" s="78"/>
      <c r="S154" s="78"/>
      <c r="T154" s="79"/>
      <c r="AT154" s="16" t="s">
        <v>167</v>
      </c>
      <c r="AU154" s="16" t="s">
        <v>79</v>
      </c>
    </row>
    <row r="155" s="12" customFormat="1">
      <c r="B155" s="231"/>
      <c r="C155" s="232"/>
      <c r="D155" s="227" t="s">
        <v>169</v>
      </c>
      <c r="E155" s="233" t="s">
        <v>1</v>
      </c>
      <c r="F155" s="234" t="s">
        <v>246</v>
      </c>
      <c r="G155" s="232"/>
      <c r="H155" s="233" t="s">
        <v>1</v>
      </c>
      <c r="I155" s="235"/>
      <c r="J155" s="232"/>
      <c r="K155" s="232"/>
      <c r="L155" s="236"/>
      <c r="M155" s="237"/>
      <c r="N155" s="238"/>
      <c r="O155" s="238"/>
      <c r="P155" s="238"/>
      <c r="Q155" s="238"/>
      <c r="R155" s="238"/>
      <c r="S155" s="238"/>
      <c r="T155" s="239"/>
      <c r="AT155" s="240" t="s">
        <v>169</v>
      </c>
      <c r="AU155" s="240" t="s">
        <v>79</v>
      </c>
      <c r="AV155" s="12" t="s">
        <v>21</v>
      </c>
      <c r="AW155" s="12" t="s">
        <v>34</v>
      </c>
      <c r="AX155" s="12" t="s">
        <v>71</v>
      </c>
      <c r="AY155" s="240" t="s">
        <v>156</v>
      </c>
    </row>
    <row r="156" s="13" customFormat="1">
      <c r="B156" s="241"/>
      <c r="C156" s="242"/>
      <c r="D156" s="227" t="s">
        <v>169</v>
      </c>
      <c r="E156" s="243" t="s">
        <v>1</v>
      </c>
      <c r="F156" s="244" t="s">
        <v>247</v>
      </c>
      <c r="G156" s="242"/>
      <c r="H156" s="245">
        <v>9</v>
      </c>
      <c r="I156" s="246"/>
      <c r="J156" s="242"/>
      <c r="K156" s="242"/>
      <c r="L156" s="247"/>
      <c r="M156" s="248"/>
      <c r="N156" s="249"/>
      <c r="O156" s="249"/>
      <c r="P156" s="249"/>
      <c r="Q156" s="249"/>
      <c r="R156" s="249"/>
      <c r="S156" s="249"/>
      <c r="T156" s="250"/>
      <c r="AT156" s="251" t="s">
        <v>169</v>
      </c>
      <c r="AU156" s="251" t="s">
        <v>79</v>
      </c>
      <c r="AV156" s="13" t="s">
        <v>79</v>
      </c>
      <c r="AW156" s="13" t="s">
        <v>34</v>
      </c>
      <c r="AX156" s="13" t="s">
        <v>21</v>
      </c>
      <c r="AY156" s="251" t="s">
        <v>156</v>
      </c>
    </row>
    <row r="157" s="1" customFormat="1" ht="16.5" customHeight="1">
      <c r="B157" s="37"/>
      <c r="C157" s="215" t="s">
        <v>248</v>
      </c>
      <c r="D157" s="215" t="s">
        <v>158</v>
      </c>
      <c r="E157" s="216" t="s">
        <v>249</v>
      </c>
      <c r="F157" s="217" t="s">
        <v>250</v>
      </c>
      <c r="G157" s="218" t="s">
        <v>161</v>
      </c>
      <c r="H157" s="219">
        <v>9</v>
      </c>
      <c r="I157" s="220"/>
      <c r="J157" s="221">
        <f>ROUND(I157*H157,2)</f>
        <v>0</v>
      </c>
      <c r="K157" s="217" t="s">
        <v>162</v>
      </c>
      <c r="L157" s="42"/>
      <c r="M157" s="222" t="s">
        <v>1</v>
      </c>
      <c r="N157" s="223" t="s">
        <v>42</v>
      </c>
      <c r="O157" s="78"/>
      <c r="P157" s="224">
        <f>O157*H157</f>
        <v>0</v>
      </c>
      <c r="Q157" s="224">
        <v>0</v>
      </c>
      <c r="R157" s="224">
        <f>Q157*H157</f>
        <v>0</v>
      </c>
      <c r="S157" s="224">
        <v>0</v>
      </c>
      <c r="T157" s="225">
        <f>S157*H157</f>
        <v>0</v>
      </c>
      <c r="AR157" s="16" t="s">
        <v>163</v>
      </c>
      <c r="AT157" s="16" t="s">
        <v>158</v>
      </c>
      <c r="AU157" s="16" t="s">
        <v>79</v>
      </c>
      <c r="AY157" s="16" t="s">
        <v>156</v>
      </c>
      <c r="BE157" s="226">
        <f>IF(N157="základní",J157,0)</f>
        <v>0</v>
      </c>
      <c r="BF157" s="226">
        <f>IF(N157="snížená",J157,0)</f>
        <v>0</v>
      </c>
      <c r="BG157" s="226">
        <f>IF(N157="zákl. přenesená",J157,0)</f>
        <v>0</v>
      </c>
      <c r="BH157" s="226">
        <f>IF(N157="sníž. přenesená",J157,0)</f>
        <v>0</v>
      </c>
      <c r="BI157" s="226">
        <f>IF(N157="nulová",J157,0)</f>
        <v>0</v>
      </c>
      <c r="BJ157" s="16" t="s">
        <v>21</v>
      </c>
      <c r="BK157" s="226">
        <f>ROUND(I157*H157,2)</f>
        <v>0</v>
      </c>
      <c r="BL157" s="16" t="s">
        <v>163</v>
      </c>
      <c r="BM157" s="16" t="s">
        <v>251</v>
      </c>
    </row>
    <row r="158" s="1" customFormat="1">
      <c r="B158" s="37"/>
      <c r="C158" s="38"/>
      <c r="D158" s="227" t="s">
        <v>165</v>
      </c>
      <c r="E158" s="38"/>
      <c r="F158" s="228" t="s">
        <v>252</v>
      </c>
      <c r="G158" s="38"/>
      <c r="H158" s="38"/>
      <c r="I158" s="142"/>
      <c r="J158" s="38"/>
      <c r="K158" s="38"/>
      <c r="L158" s="42"/>
      <c r="M158" s="229"/>
      <c r="N158" s="78"/>
      <c r="O158" s="78"/>
      <c r="P158" s="78"/>
      <c r="Q158" s="78"/>
      <c r="R158" s="78"/>
      <c r="S158" s="78"/>
      <c r="T158" s="79"/>
      <c r="AT158" s="16" t="s">
        <v>165</v>
      </c>
      <c r="AU158" s="16" t="s">
        <v>79</v>
      </c>
    </row>
    <row r="159" s="1" customFormat="1" ht="16.5" customHeight="1">
      <c r="B159" s="37"/>
      <c r="C159" s="215" t="s">
        <v>253</v>
      </c>
      <c r="D159" s="215" t="s">
        <v>158</v>
      </c>
      <c r="E159" s="216" t="s">
        <v>254</v>
      </c>
      <c r="F159" s="217" t="s">
        <v>255</v>
      </c>
      <c r="G159" s="218" t="s">
        <v>177</v>
      </c>
      <c r="H159" s="219">
        <v>40.542999999999999</v>
      </c>
      <c r="I159" s="220"/>
      <c r="J159" s="221">
        <f>ROUND(I159*H159,2)</f>
        <v>0</v>
      </c>
      <c r="K159" s="217" t="s">
        <v>162</v>
      </c>
      <c r="L159" s="42"/>
      <c r="M159" s="222" t="s">
        <v>1</v>
      </c>
      <c r="N159" s="223" t="s">
        <v>42</v>
      </c>
      <c r="O159" s="78"/>
      <c r="P159" s="224">
        <f>O159*H159</f>
        <v>0</v>
      </c>
      <c r="Q159" s="224">
        <v>0</v>
      </c>
      <c r="R159" s="224">
        <f>Q159*H159</f>
        <v>0</v>
      </c>
      <c r="S159" s="224">
        <v>0</v>
      </c>
      <c r="T159" s="225">
        <f>S159*H159</f>
        <v>0</v>
      </c>
      <c r="AR159" s="16" t="s">
        <v>163</v>
      </c>
      <c r="AT159" s="16" t="s">
        <v>158</v>
      </c>
      <c r="AU159" s="16" t="s">
        <v>79</v>
      </c>
      <c r="AY159" s="16" t="s">
        <v>156</v>
      </c>
      <c r="BE159" s="226">
        <f>IF(N159="základní",J159,0)</f>
        <v>0</v>
      </c>
      <c r="BF159" s="226">
        <f>IF(N159="snížená",J159,0)</f>
        <v>0</v>
      </c>
      <c r="BG159" s="226">
        <f>IF(N159="zákl. přenesená",J159,0)</f>
        <v>0</v>
      </c>
      <c r="BH159" s="226">
        <f>IF(N159="sníž. přenesená",J159,0)</f>
        <v>0</v>
      </c>
      <c r="BI159" s="226">
        <f>IF(N159="nulová",J159,0)</f>
        <v>0</v>
      </c>
      <c r="BJ159" s="16" t="s">
        <v>21</v>
      </c>
      <c r="BK159" s="226">
        <f>ROUND(I159*H159,2)</f>
        <v>0</v>
      </c>
      <c r="BL159" s="16" t="s">
        <v>163</v>
      </c>
      <c r="BM159" s="16" t="s">
        <v>256</v>
      </c>
    </row>
    <row r="160" s="1" customFormat="1">
      <c r="B160" s="37"/>
      <c r="C160" s="38"/>
      <c r="D160" s="227" t="s">
        <v>165</v>
      </c>
      <c r="E160" s="38"/>
      <c r="F160" s="228" t="s">
        <v>257</v>
      </c>
      <c r="G160" s="38"/>
      <c r="H160" s="38"/>
      <c r="I160" s="142"/>
      <c r="J160" s="38"/>
      <c r="K160" s="38"/>
      <c r="L160" s="42"/>
      <c r="M160" s="229"/>
      <c r="N160" s="78"/>
      <c r="O160" s="78"/>
      <c r="P160" s="78"/>
      <c r="Q160" s="78"/>
      <c r="R160" s="78"/>
      <c r="S160" s="78"/>
      <c r="T160" s="79"/>
      <c r="AT160" s="16" t="s">
        <v>165</v>
      </c>
      <c r="AU160" s="16" t="s">
        <v>79</v>
      </c>
    </row>
    <row r="161" s="1" customFormat="1">
      <c r="B161" s="37"/>
      <c r="C161" s="38"/>
      <c r="D161" s="227" t="s">
        <v>167</v>
      </c>
      <c r="E161" s="38"/>
      <c r="F161" s="230" t="s">
        <v>258</v>
      </c>
      <c r="G161" s="38"/>
      <c r="H161" s="38"/>
      <c r="I161" s="142"/>
      <c r="J161" s="38"/>
      <c r="K161" s="38"/>
      <c r="L161" s="42"/>
      <c r="M161" s="229"/>
      <c r="N161" s="78"/>
      <c r="O161" s="78"/>
      <c r="P161" s="78"/>
      <c r="Q161" s="78"/>
      <c r="R161" s="78"/>
      <c r="S161" s="78"/>
      <c r="T161" s="79"/>
      <c r="AT161" s="16" t="s">
        <v>167</v>
      </c>
      <c r="AU161" s="16" t="s">
        <v>79</v>
      </c>
    </row>
    <row r="162" s="1" customFormat="1">
      <c r="B162" s="37"/>
      <c r="C162" s="38"/>
      <c r="D162" s="227" t="s">
        <v>189</v>
      </c>
      <c r="E162" s="38"/>
      <c r="F162" s="230" t="s">
        <v>259</v>
      </c>
      <c r="G162" s="38"/>
      <c r="H162" s="38"/>
      <c r="I162" s="142"/>
      <c r="J162" s="38"/>
      <c r="K162" s="38"/>
      <c r="L162" s="42"/>
      <c r="M162" s="229"/>
      <c r="N162" s="78"/>
      <c r="O162" s="78"/>
      <c r="P162" s="78"/>
      <c r="Q162" s="78"/>
      <c r="R162" s="78"/>
      <c r="S162" s="78"/>
      <c r="T162" s="79"/>
      <c r="AT162" s="16" t="s">
        <v>189</v>
      </c>
      <c r="AU162" s="16" t="s">
        <v>79</v>
      </c>
    </row>
    <row r="163" s="12" customFormat="1">
      <c r="B163" s="231"/>
      <c r="C163" s="232"/>
      <c r="D163" s="227" t="s">
        <v>169</v>
      </c>
      <c r="E163" s="233" t="s">
        <v>1</v>
      </c>
      <c r="F163" s="234" t="s">
        <v>260</v>
      </c>
      <c r="G163" s="232"/>
      <c r="H163" s="233" t="s">
        <v>1</v>
      </c>
      <c r="I163" s="235"/>
      <c r="J163" s="232"/>
      <c r="K163" s="232"/>
      <c r="L163" s="236"/>
      <c r="M163" s="237"/>
      <c r="N163" s="238"/>
      <c r="O163" s="238"/>
      <c r="P163" s="238"/>
      <c r="Q163" s="238"/>
      <c r="R163" s="238"/>
      <c r="S163" s="238"/>
      <c r="T163" s="239"/>
      <c r="AT163" s="240" t="s">
        <v>169</v>
      </c>
      <c r="AU163" s="240" t="s">
        <v>79</v>
      </c>
      <c r="AV163" s="12" t="s">
        <v>21</v>
      </c>
      <c r="AW163" s="12" t="s">
        <v>34</v>
      </c>
      <c r="AX163" s="12" t="s">
        <v>71</v>
      </c>
      <c r="AY163" s="240" t="s">
        <v>156</v>
      </c>
    </row>
    <row r="164" s="13" customFormat="1">
      <c r="B164" s="241"/>
      <c r="C164" s="242"/>
      <c r="D164" s="227" t="s">
        <v>169</v>
      </c>
      <c r="E164" s="243" t="s">
        <v>1</v>
      </c>
      <c r="F164" s="244" t="s">
        <v>261</v>
      </c>
      <c r="G164" s="242"/>
      <c r="H164" s="245">
        <v>34.956000000000003</v>
      </c>
      <c r="I164" s="246"/>
      <c r="J164" s="242"/>
      <c r="K164" s="242"/>
      <c r="L164" s="247"/>
      <c r="M164" s="248"/>
      <c r="N164" s="249"/>
      <c r="O164" s="249"/>
      <c r="P164" s="249"/>
      <c r="Q164" s="249"/>
      <c r="R164" s="249"/>
      <c r="S164" s="249"/>
      <c r="T164" s="250"/>
      <c r="AT164" s="251" t="s">
        <v>169</v>
      </c>
      <c r="AU164" s="251" t="s">
        <v>79</v>
      </c>
      <c r="AV164" s="13" t="s">
        <v>79</v>
      </c>
      <c r="AW164" s="13" t="s">
        <v>34</v>
      </c>
      <c r="AX164" s="13" t="s">
        <v>71</v>
      </c>
      <c r="AY164" s="251" t="s">
        <v>156</v>
      </c>
    </row>
    <row r="165" s="12" customFormat="1">
      <c r="B165" s="231"/>
      <c r="C165" s="232"/>
      <c r="D165" s="227" t="s">
        <v>169</v>
      </c>
      <c r="E165" s="233" t="s">
        <v>1</v>
      </c>
      <c r="F165" s="234" t="s">
        <v>262</v>
      </c>
      <c r="G165" s="232"/>
      <c r="H165" s="233" t="s">
        <v>1</v>
      </c>
      <c r="I165" s="235"/>
      <c r="J165" s="232"/>
      <c r="K165" s="232"/>
      <c r="L165" s="236"/>
      <c r="M165" s="237"/>
      <c r="N165" s="238"/>
      <c r="O165" s="238"/>
      <c r="P165" s="238"/>
      <c r="Q165" s="238"/>
      <c r="R165" s="238"/>
      <c r="S165" s="238"/>
      <c r="T165" s="239"/>
      <c r="AT165" s="240" t="s">
        <v>169</v>
      </c>
      <c r="AU165" s="240" t="s">
        <v>79</v>
      </c>
      <c r="AV165" s="12" t="s">
        <v>21</v>
      </c>
      <c r="AW165" s="12" t="s">
        <v>34</v>
      </c>
      <c r="AX165" s="12" t="s">
        <v>71</v>
      </c>
      <c r="AY165" s="240" t="s">
        <v>156</v>
      </c>
    </row>
    <row r="166" s="13" customFormat="1">
      <c r="B166" s="241"/>
      <c r="C166" s="242"/>
      <c r="D166" s="227" t="s">
        <v>169</v>
      </c>
      <c r="E166" s="243" t="s">
        <v>1</v>
      </c>
      <c r="F166" s="244" t="s">
        <v>263</v>
      </c>
      <c r="G166" s="242"/>
      <c r="H166" s="245">
        <v>5.5869999999999997</v>
      </c>
      <c r="I166" s="246"/>
      <c r="J166" s="242"/>
      <c r="K166" s="242"/>
      <c r="L166" s="247"/>
      <c r="M166" s="248"/>
      <c r="N166" s="249"/>
      <c r="O166" s="249"/>
      <c r="P166" s="249"/>
      <c r="Q166" s="249"/>
      <c r="R166" s="249"/>
      <c r="S166" s="249"/>
      <c r="T166" s="250"/>
      <c r="AT166" s="251" t="s">
        <v>169</v>
      </c>
      <c r="AU166" s="251" t="s">
        <v>79</v>
      </c>
      <c r="AV166" s="13" t="s">
        <v>79</v>
      </c>
      <c r="AW166" s="13" t="s">
        <v>34</v>
      </c>
      <c r="AX166" s="13" t="s">
        <v>71</v>
      </c>
      <c r="AY166" s="251" t="s">
        <v>156</v>
      </c>
    </row>
    <row r="167" s="14" customFormat="1">
      <c r="B167" s="252"/>
      <c r="C167" s="253"/>
      <c r="D167" s="227" t="s">
        <v>169</v>
      </c>
      <c r="E167" s="254" t="s">
        <v>1</v>
      </c>
      <c r="F167" s="255" t="s">
        <v>174</v>
      </c>
      <c r="G167" s="253"/>
      <c r="H167" s="256">
        <v>40.542999999999999</v>
      </c>
      <c r="I167" s="257"/>
      <c r="J167" s="253"/>
      <c r="K167" s="253"/>
      <c r="L167" s="258"/>
      <c r="M167" s="259"/>
      <c r="N167" s="260"/>
      <c r="O167" s="260"/>
      <c r="P167" s="260"/>
      <c r="Q167" s="260"/>
      <c r="R167" s="260"/>
      <c r="S167" s="260"/>
      <c r="T167" s="261"/>
      <c r="AT167" s="262" t="s">
        <v>169</v>
      </c>
      <c r="AU167" s="262" t="s">
        <v>79</v>
      </c>
      <c r="AV167" s="14" t="s">
        <v>163</v>
      </c>
      <c r="AW167" s="14" t="s">
        <v>34</v>
      </c>
      <c r="AX167" s="14" t="s">
        <v>21</v>
      </c>
      <c r="AY167" s="262" t="s">
        <v>156</v>
      </c>
    </row>
    <row r="168" s="1" customFormat="1" ht="16.5" customHeight="1">
      <c r="B168" s="37"/>
      <c r="C168" s="215" t="s">
        <v>264</v>
      </c>
      <c r="D168" s="215" t="s">
        <v>158</v>
      </c>
      <c r="E168" s="216" t="s">
        <v>265</v>
      </c>
      <c r="F168" s="217" t="s">
        <v>266</v>
      </c>
      <c r="G168" s="218" t="s">
        <v>177</v>
      </c>
      <c r="H168" s="219">
        <v>11.587</v>
      </c>
      <c r="I168" s="220"/>
      <c r="J168" s="221">
        <f>ROUND(I168*H168,2)</f>
        <v>0</v>
      </c>
      <c r="K168" s="217" t="s">
        <v>1</v>
      </c>
      <c r="L168" s="42"/>
      <c r="M168" s="222" t="s">
        <v>1</v>
      </c>
      <c r="N168" s="223" t="s">
        <v>42</v>
      </c>
      <c r="O168" s="78"/>
      <c r="P168" s="224">
        <f>O168*H168</f>
        <v>0</v>
      </c>
      <c r="Q168" s="224">
        <v>0</v>
      </c>
      <c r="R168" s="224">
        <f>Q168*H168</f>
        <v>0</v>
      </c>
      <c r="S168" s="224">
        <v>0</v>
      </c>
      <c r="T168" s="225">
        <f>S168*H168</f>
        <v>0</v>
      </c>
      <c r="AR168" s="16" t="s">
        <v>163</v>
      </c>
      <c r="AT168" s="16" t="s">
        <v>158</v>
      </c>
      <c r="AU168" s="16" t="s">
        <v>79</v>
      </c>
      <c r="AY168" s="16" t="s">
        <v>156</v>
      </c>
      <c r="BE168" s="226">
        <f>IF(N168="základní",J168,0)</f>
        <v>0</v>
      </c>
      <c r="BF168" s="226">
        <f>IF(N168="snížená",J168,0)</f>
        <v>0</v>
      </c>
      <c r="BG168" s="226">
        <f>IF(N168="zákl. přenesená",J168,0)</f>
        <v>0</v>
      </c>
      <c r="BH168" s="226">
        <f>IF(N168="sníž. přenesená",J168,0)</f>
        <v>0</v>
      </c>
      <c r="BI168" s="226">
        <f>IF(N168="nulová",J168,0)</f>
        <v>0</v>
      </c>
      <c r="BJ168" s="16" t="s">
        <v>21</v>
      </c>
      <c r="BK168" s="226">
        <f>ROUND(I168*H168,2)</f>
        <v>0</v>
      </c>
      <c r="BL168" s="16" t="s">
        <v>163</v>
      </c>
      <c r="BM168" s="16" t="s">
        <v>267</v>
      </c>
    </row>
    <row r="169" s="1" customFormat="1">
      <c r="B169" s="37"/>
      <c r="C169" s="38"/>
      <c r="D169" s="227" t="s">
        <v>165</v>
      </c>
      <c r="E169" s="38"/>
      <c r="F169" s="228" t="s">
        <v>268</v>
      </c>
      <c r="G169" s="38"/>
      <c r="H169" s="38"/>
      <c r="I169" s="142"/>
      <c r="J169" s="38"/>
      <c r="K169" s="38"/>
      <c r="L169" s="42"/>
      <c r="M169" s="229"/>
      <c r="N169" s="78"/>
      <c r="O169" s="78"/>
      <c r="P169" s="78"/>
      <c r="Q169" s="78"/>
      <c r="R169" s="78"/>
      <c r="S169" s="78"/>
      <c r="T169" s="79"/>
      <c r="AT169" s="16" t="s">
        <v>165</v>
      </c>
      <c r="AU169" s="16" t="s">
        <v>79</v>
      </c>
    </row>
    <row r="170" s="1" customFormat="1">
      <c r="B170" s="37"/>
      <c r="C170" s="38"/>
      <c r="D170" s="227" t="s">
        <v>167</v>
      </c>
      <c r="E170" s="38"/>
      <c r="F170" s="230" t="s">
        <v>269</v>
      </c>
      <c r="G170" s="38"/>
      <c r="H170" s="38"/>
      <c r="I170" s="142"/>
      <c r="J170" s="38"/>
      <c r="K170" s="38"/>
      <c r="L170" s="42"/>
      <c r="M170" s="229"/>
      <c r="N170" s="78"/>
      <c r="O170" s="78"/>
      <c r="P170" s="78"/>
      <c r="Q170" s="78"/>
      <c r="R170" s="78"/>
      <c r="S170" s="78"/>
      <c r="T170" s="79"/>
      <c r="AT170" s="16" t="s">
        <v>167</v>
      </c>
      <c r="AU170" s="16" t="s">
        <v>79</v>
      </c>
    </row>
    <row r="171" s="1" customFormat="1">
      <c r="B171" s="37"/>
      <c r="C171" s="38"/>
      <c r="D171" s="227" t="s">
        <v>189</v>
      </c>
      <c r="E171" s="38"/>
      <c r="F171" s="230" t="s">
        <v>270</v>
      </c>
      <c r="G171" s="38"/>
      <c r="H171" s="38"/>
      <c r="I171" s="142"/>
      <c r="J171" s="38"/>
      <c r="K171" s="38"/>
      <c r="L171" s="42"/>
      <c r="M171" s="229"/>
      <c r="N171" s="78"/>
      <c r="O171" s="78"/>
      <c r="P171" s="78"/>
      <c r="Q171" s="78"/>
      <c r="R171" s="78"/>
      <c r="S171" s="78"/>
      <c r="T171" s="79"/>
      <c r="AT171" s="16" t="s">
        <v>189</v>
      </c>
      <c r="AU171" s="16" t="s">
        <v>79</v>
      </c>
    </row>
    <row r="172" s="12" customFormat="1">
      <c r="B172" s="231"/>
      <c r="C172" s="232"/>
      <c r="D172" s="227" t="s">
        <v>169</v>
      </c>
      <c r="E172" s="233" t="s">
        <v>1</v>
      </c>
      <c r="F172" s="234" t="s">
        <v>271</v>
      </c>
      <c r="G172" s="232"/>
      <c r="H172" s="233" t="s">
        <v>1</v>
      </c>
      <c r="I172" s="235"/>
      <c r="J172" s="232"/>
      <c r="K172" s="232"/>
      <c r="L172" s="236"/>
      <c r="M172" s="237"/>
      <c r="N172" s="238"/>
      <c r="O172" s="238"/>
      <c r="P172" s="238"/>
      <c r="Q172" s="238"/>
      <c r="R172" s="238"/>
      <c r="S172" s="238"/>
      <c r="T172" s="239"/>
      <c r="AT172" s="240" t="s">
        <v>169</v>
      </c>
      <c r="AU172" s="240" t="s">
        <v>79</v>
      </c>
      <c r="AV172" s="12" t="s">
        <v>21</v>
      </c>
      <c r="AW172" s="12" t="s">
        <v>34</v>
      </c>
      <c r="AX172" s="12" t="s">
        <v>71</v>
      </c>
      <c r="AY172" s="240" t="s">
        <v>156</v>
      </c>
    </row>
    <row r="173" s="13" customFormat="1">
      <c r="B173" s="241"/>
      <c r="C173" s="242"/>
      <c r="D173" s="227" t="s">
        <v>169</v>
      </c>
      <c r="E173" s="243" t="s">
        <v>1</v>
      </c>
      <c r="F173" s="244" t="s">
        <v>272</v>
      </c>
      <c r="G173" s="242"/>
      <c r="H173" s="245">
        <v>6</v>
      </c>
      <c r="I173" s="246"/>
      <c r="J173" s="242"/>
      <c r="K173" s="242"/>
      <c r="L173" s="247"/>
      <c r="M173" s="248"/>
      <c r="N173" s="249"/>
      <c r="O173" s="249"/>
      <c r="P173" s="249"/>
      <c r="Q173" s="249"/>
      <c r="R173" s="249"/>
      <c r="S173" s="249"/>
      <c r="T173" s="250"/>
      <c r="AT173" s="251" t="s">
        <v>169</v>
      </c>
      <c r="AU173" s="251" t="s">
        <v>79</v>
      </c>
      <c r="AV173" s="13" t="s">
        <v>79</v>
      </c>
      <c r="AW173" s="13" t="s">
        <v>34</v>
      </c>
      <c r="AX173" s="13" t="s">
        <v>71</v>
      </c>
      <c r="AY173" s="251" t="s">
        <v>156</v>
      </c>
    </row>
    <row r="174" s="12" customFormat="1">
      <c r="B174" s="231"/>
      <c r="C174" s="232"/>
      <c r="D174" s="227" t="s">
        <v>169</v>
      </c>
      <c r="E174" s="233" t="s">
        <v>1</v>
      </c>
      <c r="F174" s="234" t="s">
        <v>262</v>
      </c>
      <c r="G174" s="232"/>
      <c r="H174" s="233" t="s">
        <v>1</v>
      </c>
      <c r="I174" s="235"/>
      <c r="J174" s="232"/>
      <c r="K174" s="232"/>
      <c r="L174" s="236"/>
      <c r="M174" s="237"/>
      <c r="N174" s="238"/>
      <c r="O174" s="238"/>
      <c r="P174" s="238"/>
      <c r="Q174" s="238"/>
      <c r="R174" s="238"/>
      <c r="S174" s="238"/>
      <c r="T174" s="239"/>
      <c r="AT174" s="240" t="s">
        <v>169</v>
      </c>
      <c r="AU174" s="240" t="s">
        <v>79</v>
      </c>
      <c r="AV174" s="12" t="s">
        <v>21</v>
      </c>
      <c r="AW174" s="12" t="s">
        <v>34</v>
      </c>
      <c r="AX174" s="12" t="s">
        <v>71</v>
      </c>
      <c r="AY174" s="240" t="s">
        <v>156</v>
      </c>
    </row>
    <row r="175" s="13" customFormat="1">
      <c r="B175" s="241"/>
      <c r="C175" s="242"/>
      <c r="D175" s="227" t="s">
        <v>169</v>
      </c>
      <c r="E175" s="243" t="s">
        <v>1</v>
      </c>
      <c r="F175" s="244" t="s">
        <v>263</v>
      </c>
      <c r="G175" s="242"/>
      <c r="H175" s="245">
        <v>5.5869999999999997</v>
      </c>
      <c r="I175" s="246"/>
      <c r="J175" s="242"/>
      <c r="K175" s="242"/>
      <c r="L175" s="247"/>
      <c r="M175" s="248"/>
      <c r="N175" s="249"/>
      <c r="O175" s="249"/>
      <c r="P175" s="249"/>
      <c r="Q175" s="249"/>
      <c r="R175" s="249"/>
      <c r="S175" s="249"/>
      <c r="T175" s="250"/>
      <c r="AT175" s="251" t="s">
        <v>169</v>
      </c>
      <c r="AU175" s="251" t="s">
        <v>79</v>
      </c>
      <c r="AV175" s="13" t="s">
        <v>79</v>
      </c>
      <c r="AW175" s="13" t="s">
        <v>34</v>
      </c>
      <c r="AX175" s="13" t="s">
        <v>71</v>
      </c>
      <c r="AY175" s="251" t="s">
        <v>156</v>
      </c>
    </row>
    <row r="176" s="14" customFormat="1">
      <c r="B176" s="252"/>
      <c r="C176" s="253"/>
      <c r="D176" s="227" t="s">
        <v>169</v>
      </c>
      <c r="E176" s="254" t="s">
        <v>1</v>
      </c>
      <c r="F176" s="255" t="s">
        <v>174</v>
      </c>
      <c r="G176" s="253"/>
      <c r="H176" s="256">
        <v>11.587</v>
      </c>
      <c r="I176" s="257"/>
      <c r="J176" s="253"/>
      <c r="K176" s="253"/>
      <c r="L176" s="258"/>
      <c r="M176" s="259"/>
      <c r="N176" s="260"/>
      <c r="O176" s="260"/>
      <c r="P176" s="260"/>
      <c r="Q176" s="260"/>
      <c r="R176" s="260"/>
      <c r="S176" s="260"/>
      <c r="T176" s="261"/>
      <c r="AT176" s="262" t="s">
        <v>169</v>
      </c>
      <c r="AU176" s="262" t="s">
        <v>79</v>
      </c>
      <c r="AV176" s="14" t="s">
        <v>163</v>
      </c>
      <c r="AW176" s="14" t="s">
        <v>34</v>
      </c>
      <c r="AX176" s="14" t="s">
        <v>21</v>
      </c>
      <c r="AY176" s="262" t="s">
        <v>156</v>
      </c>
    </row>
    <row r="177" s="1" customFormat="1" ht="16.5" customHeight="1">
      <c r="B177" s="37"/>
      <c r="C177" s="215" t="s">
        <v>8</v>
      </c>
      <c r="D177" s="215" t="s">
        <v>158</v>
      </c>
      <c r="E177" s="216" t="s">
        <v>273</v>
      </c>
      <c r="F177" s="217" t="s">
        <v>274</v>
      </c>
      <c r="G177" s="218" t="s">
        <v>177</v>
      </c>
      <c r="H177" s="219">
        <v>1</v>
      </c>
      <c r="I177" s="220"/>
      <c r="J177" s="221">
        <f>ROUND(I177*H177,2)</f>
        <v>0</v>
      </c>
      <c r="K177" s="217" t="s">
        <v>162</v>
      </c>
      <c r="L177" s="42"/>
      <c r="M177" s="222" t="s">
        <v>1</v>
      </c>
      <c r="N177" s="223" t="s">
        <v>42</v>
      </c>
      <c r="O177" s="78"/>
      <c r="P177" s="224">
        <f>O177*H177</f>
        <v>0</v>
      </c>
      <c r="Q177" s="224">
        <v>0</v>
      </c>
      <c r="R177" s="224">
        <f>Q177*H177</f>
        <v>0</v>
      </c>
      <c r="S177" s="224">
        <v>0</v>
      </c>
      <c r="T177" s="225">
        <f>S177*H177</f>
        <v>0</v>
      </c>
      <c r="AR177" s="16" t="s">
        <v>163</v>
      </c>
      <c r="AT177" s="16" t="s">
        <v>158</v>
      </c>
      <c r="AU177" s="16" t="s">
        <v>79</v>
      </c>
      <c r="AY177" s="16" t="s">
        <v>156</v>
      </c>
      <c r="BE177" s="226">
        <f>IF(N177="základní",J177,0)</f>
        <v>0</v>
      </c>
      <c r="BF177" s="226">
        <f>IF(N177="snížená",J177,0)</f>
        <v>0</v>
      </c>
      <c r="BG177" s="226">
        <f>IF(N177="zákl. přenesená",J177,0)</f>
        <v>0</v>
      </c>
      <c r="BH177" s="226">
        <f>IF(N177="sníž. přenesená",J177,0)</f>
        <v>0</v>
      </c>
      <c r="BI177" s="226">
        <f>IF(N177="nulová",J177,0)</f>
        <v>0</v>
      </c>
      <c r="BJ177" s="16" t="s">
        <v>21</v>
      </c>
      <c r="BK177" s="226">
        <f>ROUND(I177*H177,2)</f>
        <v>0</v>
      </c>
      <c r="BL177" s="16" t="s">
        <v>163</v>
      </c>
      <c r="BM177" s="16" t="s">
        <v>275</v>
      </c>
    </row>
    <row r="178" s="1" customFormat="1">
      <c r="B178" s="37"/>
      <c r="C178" s="38"/>
      <c r="D178" s="227" t="s">
        <v>165</v>
      </c>
      <c r="E178" s="38"/>
      <c r="F178" s="228" t="s">
        <v>276</v>
      </c>
      <c r="G178" s="38"/>
      <c r="H178" s="38"/>
      <c r="I178" s="142"/>
      <c r="J178" s="38"/>
      <c r="K178" s="38"/>
      <c r="L178" s="42"/>
      <c r="M178" s="229"/>
      <c r="N178" s="78"/>
      <c r="O178" s="78"/>
      <c r="P178" s="78"/>
      <c r="Q178" s="78"/>
      <c r="R178" s="78"/>
      <c r="S178" s="78"/>
      <c r="T178" s="79"/>
      <c r="AT178" s="16" t="s">
        <v>165</v>
      </c>
      <c r="AU178" s="16" t="s">
        <v>79</v>
      </c>
    </row>
    <row r="179" s="1" customFormat="1">
      <c r="B179" s="37"/>
      <c r="C179" s="38"/>
      <c r="D179" s="227" t="s">
        <v>167</v>
      </c>
      <c r="E179" s="38"/>
      <c r="F179" s="230" t="s">
        <v>277</v>
      </c>
      <c r="G179" s="38"/>
      <c r="H179" s="38"/>
      <c r="I179" s="142"/>
      <c r="J179" s="38"/>
      <c r="K179" s="38"/>
      <c r="L179" s="42"/>
      <c r="M179" s="229"/>
      <c r="N179" s="78"/>
      <c r="O179" s="78"/>
      <c r="P179" s="78"/>
      <c r="Q179" s="78"/>
      <c r="R179" s="78"/>
      <c r="S179" s="78"/>
      <c r="T179" s="79"/>
      <c r="AT179" s="16" t="s">
        <v>167</v>
      </c>
      <c r="AU179" s="16" t="s">
        <v>79</v>
      </c>
    </row>
    <row r="180" s="1" customFormat="1">
      <c r="B180" s="37"/>
      <c r="C180" s="38"/>
      <c r="D180" s="227" t="s">
        <v>189</v>
      </c>
      <c r="E180" s="38"/>
      <c r="F180" s="230" t="s">
        <v>278</v>
      </c>
      <c r="G180" s="38"/>
      <c r="H180" s="38"/>
      <c r="I180" s="142"/>
      <c r="J180" s="38"/>
      <c r="K180" s="38"/>
      <c r="L180" s="42"/>
      <c r="M180" s="229"/>
      <c r="N180" s="78"/>
      <c r="O180" s="78"/>
      <c r="P180" s="78"/>
      <c r="Q180" s="78"/>
      <c r="R180" s="78"/>
      <c r="S180" s="78"/>
      <c r="T180" s="79"/>
      <c r="AT180" s="16" t="s">
        <v>189</v>
      </c>
      <c r="AU180" s="16" t="s">
        <v>79</v>
      </c>
    </row>
    <row r="181" s="1" customFormat="1" ht="16.5" customHeight="1">
      <c r="B181" s="37"/>
      <c r="C181" s="215" t="s">
        <v>279</v>
      </c>
      <c r="D181" s="215" t="s">
        <v>158</v>
      </c>
      <c r="E181" s="216" t="s">
        <v>280</v>
      </c>
      <c r="F181" s="217" t="s">
        <v>281</v>
      </c>
      <c r="G181" s="218" t="s">
        <v>282</v>
      </c>
      <c r="H181" s="219">
        <v>81.085999999999999</v>
      </c>
      <c r="I181" s="220"/>
      <c r="J181" s="221">
        <f>ROUND(I181*H181,2)</f>
        <v>0</v>
      </c>
      <c r="K181" s="217" t="s">
        <v>162</v>
      </c>
      <c r="L181" s="42"/>
      <c r="M181" s="222" t="s">
        <v>1</v>
      </c>
      <c r="N181" s="223" t="s">
        <v>42</v>
      </c>
      <c r="O181" s="78"/>
      <c r="P181" s="224">
        <f>O181*H181</f>
        <v>0</v>
      </c>
      <c r="Q181" s="224">
        <v>0</v>
      </c>
      <c r="R181" s="224">
        <f>Q181*H181</f>
        <v>0</v>
      </c>
      <c r="S181" s="224">
        <v>0</v>
      </c>
      <c r="T181" s="225">
        <f>S181*H181</f>
        <v>0</v>
      </c>
      <c r="AR181" s="16" t="s">
        <v>163</v>
      </c>
      <c r="AT181" s="16" t="s">
        <v>158</v>
      </c>
      <c r="AU181" s="16" t="s">
        <v>79</v>
      </c>
      <c r="AY181" s="16" t="s">
        <v>156</v>
      </c>
      <c r="BE181" s="226">
        <f>IF(N181="základní",J181,0)</f>
        <v>0</v>
      </c>
      <c r="BF181" s="226">
        <f>IF(N181="snížená",J181,0)</f>
        <v>0</v>
      </c>
      <c r="BG181" s="226">
        <f>IF(N181="zákl. přenesená",J181,0)</f>
        <v>0</v>
      </c>
      <c r="BH181" s="226">
        <f>IF(N181="sníž. přenesená",J181,0)</f>
        <v>0</v>
      </c>
      <c r="BI181" s="226">
        <f>IF(N181="nulová",J181,0)</f>
        <v>0</v>
      </c>
      <c r="BJ181" s="16" t="s">
        <v>21</v>
      </c>
      <c r="BK181" s="226">
        <f>ROUND(I181*H181,2)</f>
        <v>0</v>
      </c>
      <c r="BL181" s="16" t="s">
        <v>163</v>
      </c>
      <c r="BM181" s="16" t="s">
        <v>283</v>
      </c>
    </row>
    <row r="182" s="1" customFormat="1">
      <c r="B182" s="37"/>
      <c r="C182" s="38"/>
      <c r="D182" s="227" t="s">
        <v>165</v>
      </c>
      <c r="E182" s="38"/>
      <c r="F182" s="228" t="s">
        <v>284</v>
      </c>
      <c r="G182" s="38"/>
      <c r="H182" s="38"/>
      <c r="I182" s="142"/>
      <c r="J182" s="38"/>
      <c r="K182" s="38"/>
      <c r="L182" s="42"/>
      <c r="M182" s="229"/>
      <c r="N182" s="78"/>
      <c r="O182" s="78"/>
      <c r="P182" s="78"/>
      <c r="Q182" s="78"/>
      <c r="R182" s="78"/>
      <c r="S182" s="78"/>
      <c r="T182" s="79"/>
      <c r="AT182" s="16" t="s">
        <v>165</v>
      </c>
      <c r="AU182" s="16" t="s">
        <v>79</v>
      </c>
    </row>
    <row r="183" s="1" customFormat="1">
      <c r="B183" s="37"/>
      <c r="C183" s="38"/>
      <c r="D183" s="227" t="s">
        <v>167</v>
      </c>
      <c r="E183" s="38"/>
      <c r="F183" s="230" t="s">
        <v>285</v>
      </c>
      <c r="G183" s="38"/>
      <c r="H183" s="38"/>
      <c r="I183" s="142"/>
      <c r="J183" s="38"/>
      <c r="K183" s="38"/>
      <c r="L183" s="42"/>
      <c r="M183" s="229"/>
      <c r="N183" s="78"/>
      <c r="O183" s="78"/>
      <c r="P183" s="78"/>
      <c r="Q183" s="78"/>
      <c r="R183" s="78"/>
      <c r="S183" s="78"/>
      <c r="T183" s="79"/>
      <c r="AT183" s="16" t="s">
        <v>167</v>
      </c>
      <c r="AU183" s="16" t="s">
        <v>79</v>
      </c>
    </row>
    <row r="184" s="12" customFormat="1">
      <c r="B184" s="231"/>
      <c r="C184" s="232"/>
      <c r="D184" s="227" t="s">
        <v>169</v>
      </c>
      <c r="E184" s="233" t="s">
        <v>1</v>
      </c>
      <c r="F184" s="234" t="s">
        <v>260</v>
      </c>
      <c r="G184" s="232"/>
      <c r="H184" s="233" t="s">
        <v>1</v>
      </c>
      <c r="I184" s="235"/>
      <c r="J184" s="232"/>
      <c r="K184" s="232"/>
      <c r="L184" s="236"/>
      <c r="M184" s="237"/>
      <c r="N184" s="238"/>
      <c r="O184" s="238"/>
      <c r="P184" s="238"/>
      <c r="Q184" s="238"/>
      <c r="R184" s="238"/>
      <c r="S184" s="238"/>
      <c r="T184" s="239"/>
      <c r="AT184" s="240" t="s">
        <v>169</v>
      </c>
      <c r="AU184" s="240" t="s">
        <v>79</v>
      </c>
      <c r="AV184" s="12" t="s">
        <v>21</v>
      </c>
      <c r="AW184" s="12" t="s">
        <v>34</v>
      </c>
      <c r="AX184" s="12" t="s">
        <v>71</v>
      </c>
      <c r="AY184" s="240" t="s">
        <v>156</v>
      </c>
    </row>
    <row r="185" s="13" customFormat="1">
      <c r="B185" s="241"/>
      <c r="C185" s="242"/>
      <c r="D185" s="227" t="s">
        <v>169</v>
      </c>
      <c r="E185" s="243" t="s">
        <v>1</v>
      </c>
      <c r="F185" s="244" t="s">
        <v>286</v>
      </c>
      <c r="G185" s="242"/>
      <c r="H185" s="245">
        <v>69.912000000000006</v>
      </c>
      <c r="I185" s="246"/>
      <c r="J185" s="242"/>
      <c r="K185" s="242"/>
      <c r="L185" s="247"/>
      <c r="M185" s="248"/>
      <c r="N185" s="249"/>
      <c r="O185" s="249"/>
      <c r="P185" s="249"/>
      <c r="Q185" s="249"/>
      <c r="R185" s="249"/>
      <c r="S185" s="249"/>
      <c r="T185" s="250"/>
      <c r="AT185" s="251" t="s">
        <v>169</v>
      </c>
      <c r="AU185" s="251" t="s">
        <v>79</v>
      </c>
      <c r="AV185" s="13" t="s">
        <v>79</v>
      </c>
      <c r="AW185" s="13" t="s">
        <v>34</v>
      </c>
      <c r="AX185" s="13" t="s">
        <v>71</v>
      </c>
      <c r="AY185" s="251" t="s">
        <v>156</v>
      </c>
    </row>
    <row r="186" s="12" customFormat="1">
      <c r="B186" s="231"/>
      <c r="C186" s="232"/>
      <c r="D186" s="227" t="s">
        <v>169</v>
      </c>
      <c r="E186" s="233" t="s">
        <v>1</v>
      </c>
      <c r="F186" s="234" t="s">
        <v>262</v>
      </c>
      <c r="G186" s="232"/>
      <c r="H186" s="233" t="s">
        <v>1</v>
      </c>
      <c r="I186" s="235"/>
      <c r="J186" s="232"/>
      <c r="K186" s="232"/>
      <c r="L186" s="236"/>
      <c r="M186" s="237"/>
      <c r="N186" s="238"/>
      <c r="O186" s="238"/>
      <c r="P186" s="238"/>
      <c r="Q186" s="238"/>
      <c r="R186" s="238"/>
      <c r="S186" s="238"/>
      <c r="T186" s="239"/>
      <c r="AT186" s="240" t="s">
        <v>169</v>
      </c>
      <c r="AU186" s="240" t="s">
        <v>79</v>
      </c>
      <c r="AV186" s="12" t="s">
        <v>21</v>
      </c>
      <c r="AW186" s="12" t="s">
        <v>34</v>
      </c>
      <c r="AX186" s="12" t="s">
        <v>71</v>
      </c>
      <c r="AY186" s="240" t="s">
        <v>156</v>
      </c>
    </row>
    <row r="187" s="13" customFormat="1">
      <c r="B187" s="241"/>
      <c r="C187" s="242"/>
      <c r="D187" s="227" t="s">
        <v>169</v>
      </c>
      <c r="E187" s="243" t="s">
        <v>1</v>
      </c>
      <c r="F187" s="244" t="s">
        <v>287</v>
      </c>
      <c r="G187" s="242"/>
      <c r="H187" s="245">
        <v>11.174</v>
      </c>
      <c r="I187" s="246"/>
      <c r="J187" s="242"/>
      <c r="K187" s="242"/>
      <c r="L187" s="247"/>
      <c r="M187" s="248"/>
      <c r="N187" s="249"/>
      <c r="O187" s="249"/>
      <c r="P187" s="249"/>
      <c r="Q187" s="249"/>
      <c r="R187" s="249"/>
      <c r="S187" s="249"/>
      <c r="T187" s="250"/>
      <c r="AT187" s="251" t="s">
        <v>169</v>
      </c>
      <c r="AU187" s="251" t="s">
        <v>79</v>
      </c>
      <c r="AV187" s="13" t="s">
        <v>79</v>
      </c>
      <c r="AW187" s="13" t="s">
        <v>34</v>
      </c>
      <c r="AX187" s="13" t="s">
        <v>71</v>
      </c>
      <c r="AY187" s="251" t="s">
        <v>156</v>
      </c>
    </row>
    <row r="188" s="14" customFormat="1">
      <c r="B188" s="252"/>
      <c r="C188" s="253"/>
      <c r="D188" s="227" t="s">
        <v>169</v>
      </c>
      <c r="E188" s="254" t="s">
        <v>1</v>
      </c>
      <c r="F188" s="255" t="s">
        <v>174</v>
      </c>
      <c r="G188" s="253"/>
      <c r="H188" s="256">
        <v>81.085999999999999</v>
      </c>
      <c r="I188" s="257"/>
      <c r="J188" s="253"/>
      <c r="K188" s="253"/>
      <c r="L188" s="258"/>
      <c r="M188" s="259"/>
      <c r="N188" s="260"/>
      <c r="O188" s="260"/>
      <c r="P188" s="260"/>
      <c r="Q188" s="260"/>
      <c r="R188" s="260"/>
      <c r="S188" s="260"/>
      <c r="T188" s="261"/>
      <c r="AT188" s="262" t="s">
        <v>169</v>
      </c>
      <c r="AU188" s="262" t="s">
        <v>79</v>
      </c>
      <c r="AV188" s="14" t="s">
        <v>163</v>
      </c>
      <c r="AW188" s="14" t="s">
        <v>34</v>
      </c>
      <c r="AX188" s="14" t="s">
        <v>21</v>
      </c>
      <c r="AY188" s="262" t="s">
        <v>156</v>
      </c>
    </row>
    <row r="189" s="1" customFormat="1" ht="16.5" customHeight="1">
      <c r="B189" s="37"/>
      <c r="C189" s="215" t="s">
        <v>288</v>
      </c>
      <c r="D189" s="215" t="s">
        <v>158</v>
      </c>
      <c r="E189" s="216" t="s">
        <v>289</v>
      </c>
      <c r="F189" s="217" t="s">
        <v>290</v>
      </c>
      <c r="G189" s="218" t="s">
        <v>177</v>
      </c>
      <c r="H189" s="219">
        <v>24.300000000000001</v>
      </c>
      <c r="I189" s="220"/>
      <c r="J189" s="221">
        <f>ROUND(I189*H189,2)</f>
        <v>0</v>
      </c>
      <c r="K189" s="217" t="s">
        <v>162</v>
      </c>
      <c r="L189" s="42"/>
      <c r="M189" s="222" t="s">
        <v>1</v>
      </c>
      <c r="N189" s="223" t="s">
        <v>42</v>
      </c>
      <c r="O189" s="78"/>
      <c r="P189" s="224">
        <f>O189*H189</f>
        <v>0</v>
      </c>
      <c r="Q189" s="224">
        <v>0</v>
      </c>
      <c r="R189" s="224">
        <f>Q189*H189</f>
        <v>0</v>
      </c>
      <c r="S189" s="224">
        <v>0</v>
      </c>
      <c r="T189" s="225">
        <f>S189*H189</f>
        <v>0</v>
      </c>
      <c r="AR189" s="16" t="s">
        <v>163</v>
      </c>
      <c r="AT189" s="16" t="s">
        <v>158</v>
      </c>
      <c r="AU189" s="16" t="s">
        <v>79</v>
      </c>
      <c r="AY189" s="16" t="s">
        <v>156</v>
      </c>
      <c r="BE189" s="226">
        <f>IF(N189="základní",J189,0)</f>
        <v>0</v>
      </c>
      <c r="BF189" s="226">
        <f>IF(N189="snížená",J189,0)</f>
        <v>0</v>
      </c>
      <c r="BG189" s="226">
        <f>IF(N189="zákl. přenesená",J189,0)</f>
        <v>0</v>
      </c>
      <c r="BH189" s="226">
        <f>IF(N189="sníž. přenesená",J189,0)</f>
        <v>0</v>
      </c>
      <c r="BI189" s="226">
        <f>IF(N189="nulová",J189,0)</f>
        <v>0</v>
      </c>
      <c r="BJ189" s="16" t="s">
        <v>21</v>
      </c>
      <c r="BK189" s="226">
        <f>ROUND(I189*H189,2)</f>
        <v>0</v>
      </c>
      <c r="BL189" s="16" t="s">
        <v>163</v>
      </c>
      <c r="BM189" s="16" t="s">
        <v>291</v>
      </c>
    </row>
    <row r="190" s="1" customFormat="1">
      <c r="B190" s="37"/>
      <c r="C190" s="38"/>
      <c r="D190" s="227" t="s">
        <v>165</v>
      </c>
      <c r="E190" s="38"/>
      <c r="F190" s="228" t="s">
        <v>292</v>
      </c>
      <c r="G190" s="38"/>
      <c r="H190" s="38"/>
      <c r="I190" s="142"/>
      <c r="J190" s="38"/>
      <c r="K190" s="38"/>
      <c r="L190" s="42"/>
      <c r="M190" s="229"/>
      <c r="N190" s="78"/>
      <c r="O190" s="78"/>
      <c r="P190" s="78"/>
      <c r="Q190" s="78"/>
      <c r="R190" s="78"/>
      <c r="S190" s="78"/>
      <c r="T190" s="79"/>
      <c r="AT190" s="16" t="s">
        <v>165</v>
      </c>
      <c r="AU190" s="16" t="s">
        <v>79</v>
      </c>
    </row>
    <row r="191" s="1" customFormat="1">
      <c r="B191" s="37"/>
      <c r="C191" s="38"/>
      <c r="D191" s="227" t="s">
        <v>167</v>
      </c>
      <c r="E191" s="38"/>
      <c r="F191" s="230" t="s">
        <v>293</v>
      </c>
      <c r="G191" s="38"/>
      <c r="H191" s="38"/>
      <c r="I191" s="142"/>
      <c r="J191" s="38"/>
      <c r="K191" s="38"/>
      <c r="L191" s="42"/>
      <c r="M191" s="229"/>
      <c r="N191" s="78"/>
      <c r="O191" s="78"/>
      <c r="P191" s="78"/>
      <c r="Q191" s="78"/>
      <c r="R191" s="78"/>
      <c r="S191" s="78"/>
      <c r="T191" s="79"/>
      <c r="AT191" s="16" t="s">
        <v>167</v>
      </c>
      <c r="AU191" s="16" t="s">
        <v>79</v>
      </c>
    </row>
    <row r="192" s="1" customFormat="1">
      <c r="B192" s="37"/>
      <c r="C192" s="38"/>
      <c r="D192" s="227" t="s">
        <v>189</v>
      </c>
      <c r="E192" s="38"/>
      <c r="F192" s="230" t="s">
        <v>294</v>
      </c>
      <c r="G192" s="38"/>
      <c r="H192" s="38"/>
      <c r="I192" s="142"/>
      <c r="J192" s="38"/>
      <c r="K192" s="38"/>
      <c r="L192" s="42"/>
      <c r="M192" s="229"/>
      <c r="N192" s="78"/>
      <c r="O192" s="78"/>
      <c r="P192" s="78"/>
      <c r="Q192" s="78"/>
      <c r="R192" s="78"/>
      <c r="S192" s="78"/>
      <c r="T192" s="79"/>
      <c r="AT192" s="16" t="s">
        <v>189</v>
      </c>
      <c r="AU192" s="16" t="s">
        <v>79</v>
      </c>
    </row>
    <row r="193" s="13" customFormat="1">
      <c r="B193" s="241"/>
      <c r="C193" s="242"/>
      <c r="D193" s="227" t="s">
        <v>169</v>
      </c>
      <c r="E193" s="243" t="s">
        <v>1</v>
      </c>
      <c r="F193" s="244" t="s">
        <v>295</v>
      </c>
      <c r="G193" s="242"/>
      <c r="H193" s="245">
        <v>24.300000000000001</v>
      </c>
      <c r="I193" s="246"/>
      <c r="J193" s="242"/>
      <c r="K193" s="242"/>
      <c r="L193" s="247"/>
      <c r="M193" s="248"/>
      <c r="N193" s="249"/>
      <c r="O193" s="249"/>
      <c r="P193" s="249"/>
      <c r="Q193" s="249"/>
      <c r="R193" s="249"/>
      <c r="S193" s="249"/>
      <c r="T193" s="250"/>
      <c r="AT193" s="251" t="s">
        <v>169</v>
      </c>
      <c r="AU193" s="251" t="s">
        <v>79</v>
      </c>
      <c r="AV193" s="13" t="s">
        <v>79</v>
      </c>
      <c r="AW193" s="13" t="s">
        <v>34</v>
      </c>
      <c r="AX193" s="13" t="s">
        <v>21</v>
      </c>
      <c r="AY193" s="251" t="s">
        <v>156</v>
      </c>
    </row>
    <row r="194" s="1" customFormat="1" ht="16.5" customHeight="1">
      <c r="B194" s="37"/>
      <c r="C194" s="263" t="s">
        <v>296</v>
      </c>
      <c r="D194" s="263" t="s">
        <v>297</v>
      </c>
      <c r="E194" s="264" t="s">
        <v>298</v>
      </c>
      <c r="F194" s="265" t="s">
        <v>299</v>
      </c>
      <c r="G194" s="266" t="s">
        <v>282</v>
      </c>
      <c r="H194" s="267">
        <v>43.740000000000002</v>
      </c>
      <c r="I194" s="268"/>
      <c r="J194" s="269">
        <f>ROUND(I194*H194,2)</f>
        <v>0</v>
      </c>
      <c r="K194" s="265" t="s">
        <v>162</v>
      </c>
      <c r="L194" s="270"/>
      <c r="M194" s="271" t="s">
        <v>1</v>
      </c>
      <c r="N194" s="272" t="s">
        <v>42</v>
      </c>
      <c r="O194" s="78"/>
      <c r="P194" s="224">
        <f>O194*H194</f>
        <v>0</v>
      </c>
      <c r="Q194" s="224">
        <v>1</v>
      </c>
      <c r="R194" s="224">
        <f>Q194*H194</f>
        <v>43.740000000000002</v>
      </c>
      <c r="S194" s="224">
        <v>0</v>
      </c>
      <c r="T194" s="225">
        <f>S194*H194</f>
        <v>0</v>
      </c>
      <c r="AR194" s="16" t="s">
        <v>221</v>
      </c>
      <c r="AT194" s="16" t="s">
        <v>297</v>
      </c>
      <c r="AU194" s="16" t="s">
        <v>79</v>
      </c>
      <c r="AY194" s="16" t="s">
        <v>156</v>
      </c>
      <c r="BE194" s="226">
        <f>IF(N194="základní",J194,0)</f>
        <v>0</v>
      </c>
      <c r="BF194" s="226">
        <f>IF(N194="snížená",J194,0)</f>
        <v>0</v>
      </c>
      <c r="BG194" s="226">
        <f>IF(N194="zákl. přenesená",J194,0)</f>
        <v>0</v>
      </c>
      <c r="BH194" s="226">
        <f>IF(N194="sníž. přenesená",J194,0)</f>
        <v>0</v>
      </c>
      <c r="BI194" s="226">
        <f>IF(N194="nulová",J194,0)</f>
        <v>0</v>
      </c>
      <c r="BJ194" s="16" t="s">
        <v>21</v>
      </c>
      <c r="BK194" s="226">
        <f>ROUND(I194*H194,2)</f>
        <v>0</v>
      </c>
      <c r="BL194" s="16" t="s">
        <v>163</v>
      </c>
      <c r="BM194" s="16" t="s">
        <v>300</v>
      </c>
    </row>
    <row r="195" s="1" customFormat="1">
      <c r="B195" s="37"/>
      <c r="C195" s="38"/>
      <c r="D195" s="227" t="s">
        <v>165</v>
      </c>
      <c r="E195" s="38"/>
      <c r="F195" s="228" t="s">
        <v>299</v>
      </c>
      <c r="G195" s="38"/>
      <c r="H195" s="38"/>
      <c r="I195" s="142"/>
      <c r="J195" s="38"/>
      <c r="K195" s="38"/>
      <c r="L195" s="42"/>
      <c r="M195" s="229"/>
      <c r="N195" s="78"/>
      <c r="O195" s="78"/>
      <c r="P195" s="78"/>
      <c r="Q195" s="78"/>
      <c r="R195" s="78"/>
      <c r="S195" s="78"/>
      <c r="T195" s="79"/>
      <c r="AT195" s="16" t="s">
        <v>165</v>
      </c>
      <c r="AU195" s="16" t="s">
        <v>79</v>
      </c>
    </row>
    <row r="196" s="13" customFormat="1">
      <c r="B196" s="241"/>
      <c r="C196" s="242"/>
      <c r="D196" s="227" t="s">
        <v>169</v>
      </c>
      <c r="E196" s="243" t="s">
        <v>1</v>
      </c>
      <c r="F196" s="244" t="s">
        <v>301</v>
      </c>
      <c r="G196" s="242"/>
      <c r="H196" s="245">
        <v>43.740000000000002</v>
      </c>
      <c r="I196" s="246"/>
      <c r="J196" s="242"/>
      <c r="K196" s="242"/>
      <c r="L196" s="247"/>
      <c r="M196" s="248"/>
      <c r="N196" s="249"/>
      <c r="O196" s="249"/>
      <c r="P196" s="249"/>
      <c r="Q196" s="249"/>
      <c r="R196" s="249"/>
      <c r="S196" s="249"/>
      <c r="T196" s="250"/>
      <c r="AT196" s="251" t="s">
        <v>169</v>
      </c>
      <c r="AU196" s="251" t="s">
        <v>79</v>
      </c>
      <c r="AV196" s="13" t="s">
        <v>79</v>
      </c>
      <c r="AW196" s="13" t="s">
        <v>34</v>
      </c>
      <c r="AX196" s="13" t="s">
        <v>71</v>
      </c>
      <c r="AY196" s="251" t="s">
        <v>156</v>
      </c>
    </row>
    <row r="197" s="14" customFormat="1">
      <c r="B197" s="252"/>
      <c r="C197" s="253"/>
      <c r="D197" s="227" t="s">
        <v>169</v>
      </c>
      <c r="E197" s="254" t="s">
        <v>1</v>
      </c>
      <c r="F197" s="255" t="s">
        <v>174</v>
      </c>
      <c r="G197" s="253"/>
      <c r="H197" s="256">
        <v>43.740000000000002</v>
      </c>
      <c r="I197" s="257"/>
      <c r="J197" s="253"/>
      <c r="K197" s="253"/>
      <c r="L197" s="258"/>
      <c r="M197" s="259"/>
      <c r="N197" s="260"/>
      <c r="O197" s="260"/>
      <c r="P197" s="260"/>
      <c r="Q197" s="260"/>
      <c r="R197" s="260"/>
      <c r="S197" s="260"/>
      <c r="T197" s="261"/>
      <c r="AT197" s="262" t="s">
        <v>169</v>
      </c>
      <c r="AU197" s="262" t="s">
        <v>79</v>
      </c>
      <c r="AV197" s="14" t="s">
        <v>163</v>
      </c>
      <c r="AW197" s="14" t="s">
        <v>34</v>
      </c>
      <c r="AX197" s="14" t="s">
        <v>21</v>
      </c>
      <c r="AY197" s="262" t="s">
        <v>156</v>
      </c>
    </row>
    <row r="198" s="1" customFormat="1" ht="16.5" customHeight="1">
      <c r="B198" s="37"/>
      <c r="C198" s="215" t="s">
        <v>302</v>
      </c>
      <c r="D198" s="215" t="s">
        <v>158</v>
      </c>
      <c r="E198" s="216" t="s">
        <v>303</v>
      </c>
      <c r="F198" s="217" t="s">
        <v>304</v>
      </c>
      <c r="G198" s="218" t="s">
        <v>161</v>
      </c>
      <c r="H198" s="219">
        <v>60</v>
      </c>
      <c r="I198" s="220"/>
      <c r="J198" s="221">
        <f>ROUND(I198*H198,2)</f>
        <v>0</v>
      </c>
      <c r="K198" s="217" t="s">
        <v>162</v>
      </c>
      <c r="L198" s="42"/>
      <c r="M198" s="222" t="s">
        <v>1</v>
      </c>
      <c r="N198" s="223" t="s">
        <v>42</v>
      </c>
      <c r="O198" s="78"/>
      <c r="P198" s="224">
        <f>O198*H198</f>
        <v>0</v>
      </c>
      <c r="Q198" s="224">
        <v>0</v>
      </c>
      <c r="R198" s="224">
        <f>Q198*H198</f>
        <v>0</v>
      </c>
      <c r="S198" s="224">
        <v>0</v>
      </c>
      <c r="T198" s="225">
        <f>S198*H198</f>
        <v>0</v>
      </c>
      <c r="AR198" s="16" t="s">
        <v>163</v>
      </c>
      <c r="AT198" s="16" t="s">
        <v>158</v>
      </c>
      <c r="AU198" s="16" t="s">
        <v>79</v>
      </c>
      <c r="AY198" s="16" t="s">
        <v>156</v>
      </c>
      <c r="BE198" s="226">
        <f>IF(N198="základní",J198,0)</f>
        <v>0</v>
      </c>
      <c r="BF198" s="226">
        <f>IF(N198="snížená",J198,0)</f>
        <v>0</v>
      </c>
      <c r="BG198" s="226">
        <f>IF(N198="zákl. přenesená",J198,0)</f>
        <v>0</v>
      </c>
      <c r="BH198" s="226">
        <f>IF(N198="sníž. přenesená",J198,0)</f>
        <v>0</v>
      </c>
      <c r="BI198" s="226">
        <f>IF(N198="nulová",J198,0)</f>
        <v>0</v>
      </c>
      <c r="BJ198" s="16" t="s">
        <v>21</v>
      </c>
      <c r="BK198" s="226">
        <f>ROUND(I198*H198,2)</f>
        <v>0</v>
      </c>
      <c r="BL198" s="16" t="s">
        <v>163</v>
      </c>
      <c r="BM198" s="16" t="s">
        <v>305</v>
      </c>
    </row>
    <row r="199" s="1" customFormat="1">
      <c r="B199" s="37"/>
      <c r="C199" s="38"/>
      <c r="D199" s="227" t="s">
        <v>165</v>
      </c>
      <c r="E199" s="38"/>
      <c r="F199" s="228" t="s">
        <v>306</v>
      </c>
      <c r="G199" s="38"/>
      <c r="H199" s="38"/>
      <c r="I199" s="142"/>
      <c r="J199" s="38"/>
      <c r="K199" s="38"/>
      <c r="L199" s="42"/>
      <c r="M199" s="229"/>
      <c r="N199" s="78"/>
      <c r="O199" s="78"/>
      <c r="P199" s="78"/>
      <c r="Q199" s="78"/>
      <c r="R199" s="78"/>
      <c r="S199" s="78"/>
      <c r="T199" s="79"/>
      <c r="AT199" s="16" t="s">
        <v>165</v>
      </c>
      <c r="AU199" s="16" t="s">
        <v>79</v>
      </c>
    </row>
    <row r="200" s="1" customFormat="1">
      <c r="B200" s="37"/>
      <c r="C200" s="38"/>
      <c r="D200" s="227" t="s">
        <v>167</v>
      </c>
      <c r="E200" s="38"/>
      <c r="F200" s="230" t="s">
        <v>307</v>
      </c>
      <c r="G200" s="38"/>
      <c r="H200" s="38"/>
      <c r="I200" s="142"/>
      <c r="J200" s="38"/>
      <c r="K200" s="38"/>
      <c r="L200" s="42"/>
      <c r="M200" s="229"/>
      <c r="N200" s="78"/>
      <c r="O200" s="78"/>
      <c r="P200" s="78"/>
      <c r="Q200" s="78"/>
      <c r="R200" s="78"/>
      <c r="S200" s="78"/>
      <c r="T200" s="79"/>
      <c r="AT200" s="16" t="s">
        <v>167</v>
      </c>
      <c r="AU200" s="16" t="s">
        <v>79</v>
      </c>
    </row>
    <row r="201" s="13" customFormat="1">
      <c r="B201" s="241"/>
      <c r="C201" s="242"/>
      <c r="D201" s="227" t="s">
        <v>169</v>
      </c>
      <c r="E201" s="243" t="s">
        <v>1</v>
      </c>
      <c r="F201" s="244" t="s">
        <v>308</v>
      </c>
      <c r="G201" s="242"/>
      <c r="H201" s="245">
        <v>60</v>
      </c>
      <c r="I201" s="246"/>
      <c r="J201" s="242"/>
      <c r="K201" s="242"/>
      <c r="L201" s="247"/>
      <c r="M201" s="248"/>
      <c r="N201" s="249"/>
      <c r="O201" s="249"/>
      <c r="P201" s="249"/>
      <c r="Q201" s="249"/>
      <c r="R201" s="249"/>
      <c r="S201" s="249"/>
      <c r="T201" s="250"/>
      <c r="AT201" s="251" t="s">
        <v>169</v>
      </c>
      <c r="AU201" s="251" t="s">
        <v>79</v>
      </c>
      <c r="AV201" s="13" t="s">
        <v>79</v>
      </c>
      <c r="AW201" s="13" t="s">
        <v>34</v>
      </c>
      <c r="AX201" s="13" t="s">
        <v>21</v>
      </c>
      <c r="AY201" s="251" t="s">
        <v>156</v>
      </c>
    </row>
    <row r="202" s="1" customFormat="1" ht="16.5" customHeight="1">
      <c r="B202" s="37"/>
      <c r="C202" s="215" t="s">
        <v>309</v>
      </c>
      <c r="D202" s="215" t="s">
        <v>158</v>
      </c>
      <c r="E202" s="216" t="s">
        <v>310</v>
      </c>
      <c r="F202" s="217" t="s">
        <v>311</v>
      </c>
      <c r="G202" s="218" t="s">
        <v>161</v>
      </c>
      <c r="H202" s="219">
        <v>60</v>
      </c>
      <c r="I202" s="220"/>
      <c r="J202" s="221">
        <f>ROUND(I202*H202,2)</f>
        <v>0</v>
      </c>
      <c r="K202" s="217" t="s">
        <v>162</v>
      </c>
      <c r="L202" s="42"/>
      <c r="M202" s="222" t="s">
        <v>1</v>
      </c>
      <c r="N202" s="223" t="s">
        <v>42</v>
      </c>
      <c r="O202" s="78"/>
      <c r="P202" s="224">
        <f>O202*H202</f>
        <v>0</v>
      </c>
      <c r="Q202" s="224">
        <v>0</v>
      </c>
      <c r="R202" s="224">
        <f>Q202*H202</f>
        <v>0</v>
      </c>
      <c r="S202" s="224">
        <v>0</v>
      </c>
      <c r="T202" s="225">
        <f>S202*H202</f>
        <v>0</v>
      </c>
      <c r="AR202" s="16" t="s">
        <v>163</v>
      </c>
      <c r="AT202" s="16" t="s">
        <v>158</v>
      </c>
      <c r="AU202" s="16" t="s">
        <v>79</v>
      </c>
      <c r="AY202" s="16" t="s">
        <v>156</v>
      </c>
      <c r="BE202" s="226">
        <f>IF(N202="základní",J202,0)</f>
        <v>0</v>
      </c>
      <c r="BF202" s="226">
        <f>IF(N202="snížená",J202,0)</f>
        <v>0</v>
      </c>
      <c r="BG202" s="226">
        <f>IF(N202="zákl. přenesená",J202,0)</f>
        <v>0</v>
      </c>
      <c r="BH202" s="226">
        <f>IF(N202="sníž. přenesená",J202,0)</f>
        <v>0</v>
      </c>
      <c r="BI202" s="226">
        <f>IF(N202="nulová",J202,0)</f>
        <v>0</v>
      </c>
      <c r="BJ202" s="16" t="s">
        <v>21</v>
      </c>
      <c r="BK202" s="226">
        <f>ROUND(I202*H202,2)</f>
        <v>0</v>
      </c>
      <c r="BL202" s="16" t="s">
        <v>163</v>
      </c>
      <c r="BM202" s="16" t="s">
        <v>312</v>
      </c>
    </row>
    <row r="203" s="1" customFormat="1">
      <c r="B203" s="37"/>
      <c r="C203" s="38"/>
      <c r="D203" s="227" t="s">
        <v>165</v>
      </c>
      <c r="E203" s="38"/>
      <c r="F203" s="228" t="s">
        <v>313</v>
      </c>
      <c r="G203" s="38"/>
      <c r="H203" s="38"/>
      <c r="I203" s="142"/>
      <c r="J203" s="38"/>
      <c r="K203" s="38"/>
      <c r="L203" s="42"/>
      <c r="M203" s="229"/>
      <c r="N203" s="78"/>
      <c r="O203" s="78"/>
      <c r="P203" s="78"/>
      <c r="Q203" s="78"/>
      <c r="R203" s="78"/>
      <c r="S203" s="78"/>
      <c r="T203" s="79"/>
      <c r="AT203" s="16" t="s">
        <v>165</v>
      </c>
      <c r="AU203" s="16" t="s">
        <v>79</v>
      </c>
    </row>
    <row r="204" s="1" customFormat="1">
      <c r="B204" s="37"/>
      <c r="C204" s="38"/>
      <c r="D204" s="227" t="s">
        <v>167</v>
      </c>
      <c r="E204" s="38"/>
      <c r="F204" s="230" t="s">
        <v>314</v>
      </c>
      <c r="G204" s="38"/>
      <c r="H204" s="38"/>
      <c r="I204" s="142"/>
      <c r="J204" s="38"/>
      <c r="K204" s="38"/>
      <c r="L204" s="42"/>
      <c r="M204" s="229"/>
      <c r="N204" s="78"/>
      <c r="O204" s="78"/>
      <c r="P204" s="78"/>
      <c r="Q204" s="78"/>
      <c r="R204" s="78"/>
      <c r="S204" s="78"/>
      <c r="T204" s="79"/>
      <c r="AT204" s="16" t="s">
        <v>167</v>
      </c>
      <c r="AU204" s="16" t="s">
        <v>79</v>
      </c>
    </row>
    <row r="205" s="1" customFormat="1" ht="16.5" customHeight="1">
      <c r="B205" s="37"/>
      <c r="C205" s="263" t="s">
        <v>7</v>
      </c>
      <c r="D205" s="263" t="s">
        <v>297</v>
      </c>
      <c r="E205" s="264" t="s">
        <v>315</v>
      </c>
      <c r="F205" s="265" t="s">
        <v>316</v>
      </c>
      <c r="G205" s="266" t="s">
        <v>317</v>
      </c>
      <c r="H205" s="267">
        <v>1.8</v>
      </c>
      <c r="I205" s="268"/>
      <c r="J205" s="269">
        <f>ROUND(I205*H205,2)</f>
        <v>0</v>
      </c>
      <c r="K205" s="265" t="s">
        <v>162</v>
      </c>
      <c r="L205" s="270"/>
      <c r="M205" s="271" t="s">
        <v>1</v>
      </c>
      <c r="N205" s="272" t="s">
        <v>42</v>
      </c>
      <c r="O205" s="78"/>
      <c r="P205" s="224">
        <f>O205*H205</f>
        <v>0</v>
      </c>
      <c r="Q205" s="224">
        <v>0.001</v>
      </c>
      <c r="R205" s="224">
        <f>Q205*H205</f>
        <v>0.0018000000000000002</v>
      </c>
      <c r="S205" s="224">
        <v>0</v>
      </c>
      <c r="T205" s="225">
        <f>S205*H205</f>
        <v>0</v>
      </c>
      <c r="AR205" s="16" t="s">
        <v>221</v>
      </c>
      <c r="AT205" s="16" t="s">
        <v>297</v>
      </c>
      <c r="AU205" s="16" t="s">
        <v>79</v>
      </c>
      <c r="AY205" s="16" t="s">
        <v>156</v>
      </c>
      <c r="BE205" s="226">
        <f>IF(N205="základní",J205,0)</f>
        <v>0</v>
      </c>
      <c r="BF205" s="226">
        <f>IF(N205="snížená",J205,0)</f>
        <v>0</v>
      </c>
      <c r="BG205" s="226">
        <f>IF(N205="zákl. přenesená",J205,0)</f>
        <v>0</v>
      </c>
      <c r="BH205" s="226">
        <f>IF(N205="sníž. přenesená",J205,0)</f>
        <v>0</v>
      </c>
      <c r="BI205" s="226">
        <f>IF(N205="nulová",J205,0)</f>
        <v>0</v>
      </c>
      <c r="BJ205" s="16" t="s">
        <v>21</v>
      </c>
      <c r="BK205" s="226">
        <f>ROUND(I205*H205,2)</f>
        <v>0</v>
      </c>
      <c r="BL205" s="16" t="s">
        <v>163</v>
      </c>
      <c r="BM205" s="16" t="s">
        <v>318</v>
      </c>
    </row>
    <row r="206" s="1" customFormat="1">
      <c r="B206" s="37"/>
      <c r="C206" s="38"/>
      <c r="D206" s="227" t="s">
        <v>165</v>
      </c>
      <c r="E206" s="38"/>
      <c r="F206" s="228" t="s">
        <v>316</v>
      </c>
      <c r="G206" s="38"/>
      <c r="H206" s="38"/>
      <c r="I206" s="142"/>
      <c r="J206" s="38"/>
      <c r="K206" s="38"/>
      <c r="L206" s="42"/>
      <c r="M206" s="229"/>
      <c r="N206" s="78"/>
      <c r="O206" s="78"/>
      <c r="P206" s="78"/>
      <c r="Q206" s="78"/>
      <c r="R206" s="78"/>
      <c r="S206" s="78"/>
      <c r="T206" s="79"/>
      <c r="AT206" s="16" t="s">
        <v>165</v>
      </c>
      <c r="AU206" s="16" t="s">
        <v>79</v>
      </c>
    </row>
    <row r="207" s="13" customFormat="1">
      <c r="B207" s="241"/>
      <c r="C207" s="242"/>
      <c r="D207" s="227" t="s">
        <v>169</v>
      </c>
      <c r="E207" s="243" t="s">
        <v>1</v>
      </c>
      <c r="F207" s="244" t="s">
        <v>319</v>
      </c>
      <c r="G207" s="242"/>
      <c r="H207" s="245">
        <v>1.8</v>
      </c>
      <c r="I207" s="246"/>
      <c r="J207" s="242"/>
      <c r="K207" s="242"/>
      <c r="L207" s="247"/>
      <c r="M207" s="248"/>
      <c r="N207" s="249"/>
      <c r="O207" s="249"/>
      <c r="P207" s="249"/>
      <c r="Q207" s="249"/>
      <c r="R207" s="249"/>
      <c r="S207" s="249"/>
      <c r="T207" s="250"/>
      <c r="AT207" s="251" t="s">
        <v>169</v>
      </c>
      <c r="AU207" s="251" t="s">
        <v>79</v>
      </c>
      <c r="AV207" s="13" t="s">
        <v>79</v>
      </c>
      <c r="AW207" s="13" t="s">
        <v>34</v>
      </c>
      <c r="AX207" s="13" t="s">
        <v>21</v>
      </c>
      <c r="AY207" s="251" t="s">
        <v>156</v>
      </c>
    </row>
    <row r="208" s="11" customFormat="1" ht="22.8" customHeight="1">
      <c r="B208" s="199"/>
      <c r="C208" s="200"/>
      <c r="D208" s="201" t="s">
        <v>70</v>
      </c>
      <c r="E208" s="213" t="s">
        <v>79</v>
      </c>
      <c r="F208" s="213" t="s">
        <v>320</v>
      </c>
      <c r="G208" s="200"/>
      <c r="H208" s="200"/>
      <c r="I208" s="203"/>
      <c r="J208" s="214">
        <f>BK208</f>
        <v>0</v>
      </c>
      <c r="K208" s="200"/>
      <c r="L208" s="205"/>
      <c r="M208" s="206"/>
      <c r="N208" s="207"/>
      <c r="O208" s="207"/>
      <c r="P208" s="208">
        <f>SUM(P209:P241)</f>
        <v>0</v>
      </c>
      <c r="Q208" s="207"/>
      <c r="R208" s="208">
        <f>SUM(R209:R241)</f>
        <v>21.459332411000002</v>
      </c>
      <c r="S208" s="207"/>
      <c r="T208" s="209">
        <f>SUM(T209:T241)</f>
        <v>0</v>
      </c>
      <c r="AR208" s="210" t="s">
        <v>21</v>
      </c>
      <c r="AT208" s="211" t="s">
        <v>70</v>
      </c>
      <c r="AU208" s="211" t="s">
        <v>21</v>
      </c>
      <c r="AY208" s="210" t="s">
        <v>156</v>
      </c>
      <c r="BK208" s="212">
        <f>SUM(BK209:BK241)</f>
        <v>0</v>
      </c>
    </row>
    <row r="209" s="1" customFormat="1" ht="16.5" customHeight="1">
      <c r="B209" s="37"/>
      <c r="C209" s="215" t="s">
        <v>321</v>
      </c>
      <c r="D209" s="215" t="s">
        <v>158</v>
      </c>
      <c r="E209" s="216" t="s">
        <v>322</v>
      </c>
      <c r="F209" s="217" t="s">
        <v>323</v>
      </c>
      <c r="G209" s="218" t="s">
        <v>185</v>
      </c>
      <c r="H209" s="219">
        <v>14</v>
      </c>
      <c r="I209" s="220"/>
      <c r="J209" s="221">
        <f>ROUND(I209*H209,2)</f>
        <v>0</v>
      </c>
      <c r="K209" s="217" t="s">
        <v>162</v>
      </c>
      <c r="L209" s="42"/>
      <c r="M209" s="222" t="s">
        <v>1</v>
      </c>
      <c r="N209" s="223" t="s">
        <v>42</v>
      </c>
      <c r="O209" s="78"/>
      <c r="P209" s="224">
        <f>O209*H209</f>
        <v>0</v>
      </c>
      <c r="Q209" s="224">
        <v>1.5247660000000001</v>
      </c>
      <c r="R209" s="224">
        <f>Q209*H209</f>
        <v>21.346724000000002</v>
      </c>
      <c r="S209" s="224">
        <v>0</v>
      </c>
      <c r="T209" s="225">
        <f>S209*H209</f>
        <v>0</v>
      </c>
      <c r="AR209" s="16" t="s">
        <v>163</v>
      </c>
      <c r="AT209" s="16" t="s">
        <v>158</v>
      </c>
      <c r="AU209" s="16" t="s">
        <v>79</v>
      </c>
      <c r="AY209" s="16" t="s">
        <v>156</v>
      </c>
      <c r="BE209" s="226">
        <f>IF(N209="základní",J209,0)</f>
        <v>0</v>
      </c>
      <c r="BF209" s="226">
        <f>IF(N209="snížená",J209,0)</f>
        <v>0</v>
      </c>
      <c r="BG209" s="226">
        <f>IF(N209="zákl. přenesená",J209,0)</f>
        <v>0</v>
      </c>
      <c r="BH209" s="226">
        <f>IF(N209="sníž. přenesená",J209,0)</f>
        <v>0</v>
      </c>
      <c r="BI209" s="226">
        <f>IF(N209="nulová",J209,0)</f>
        <v>0</v>
      </c>
      <c r="BJ209" s="16" t="s">
        <v>21</v>
      </c>
      <c r="BK209" s="226">
        <f>ROUND(I209*H209,2)</f>
        <v>0</v>
      </c>
      <c r="BL209" s="16" t="s">
        <v>163</v>
      </c>
      <c r="BM209" s="16" t="s">
        <v>324</v>
      </c>
    </row>
    <row r="210" s="1" customFormat="1">
      <c r="B210" s="37"/>
      <c r="C210" s="38"/>
      <c r="D210" s="227" t="s">
        <v>165</v>
      </c>
      <c r="E210" s="38"/>
      <c r="F210" s="228" t="s">
        <v>325</v>
      </c>
      <c r="G210" s="38"/>
      <c r="H210" s="38"/>
      <c r="I210" s="142"/>
      <c r="J210" s="38"/>
      <c r="K210" s="38"/>
      <c r="L210" s="42"/>
      <c r="M210" s="229"/>
      <c r="N210" s="78"/>
      <c r="O210" s="78"/>
      <c r="P210" s="78"/>
      <c r="Q210" s="78"/>
      <c r="R210" s="78"/>
      <c r="S210" s="78"/>
      <c r="T210" s="79"/>
      <c r="AT210" s="16" t="s">
        <v>165</v>
      </c>
      <c r="AU210" s="16" t="s">
        <v>79</v>
      </c>
    </row>
    <row r="211" s="1" customFormat="1">
      <c r="B211" s="37"/>
      <c r="C211" s="38"/>
      <c r="D211" s="227" t="s">
        <v>167</v>
      </c>
      <c r="E211" s="38"/>
      <c r="F211" s="230" t="s">
        <v>326</v>
      </c>
      <c r="G211" s="38"/>
      <c r="H211" s="38"/>
      <c r="I211" s="142"/>
      <c r="J211" s="38"/>
      <c r="K211" s="38"/>
      <c r="L211" s="42"/>
      <c r="M211" s="229"/>
      <c r="N211" s="78"/>
      <c r="O211" s="78"/>
      <c r="P211" s="78"/>
      <c r="Q211" s="78"/>
      <c r="R211" s="78"/>
      <c r="S211" s="78"/>
      <c r="T211" s="79"/>
      <c r="AT211" s="16" t="s">
        <v>167</v>
      </c>
      <c r="AU211" s="16" t="s">
        <v>79</v>
      </c>
    </row>
    <row r="212" s="13" customFormat="1">
      <c r="B212" s="241"/>
      <c r="C212" s="242"/>
      <c r="D212" s="227" t="s">
        <v>169</v>
      </c>
      <c r="E212" s="243" t="s">
        <v>1</v>
      </c>
      <c r="F212" s="244" t="s">
        <v>327</v>
      </c>
      <c r="G212" s="242"/>
      <c r="H212" s="245">
        <v>14</v>
      </c>
      <c r="I212" s="246"/>
      <c r="J212" s="242"/>
      <c r="K212" s="242"/>
      <c r="L212" s="247"/>
      <c r="M212" s="248"/>
      <c r="N212" s="249"/>
      <c r="O212" s="249"/>
      <c r="P212" s="249"/>
      <c r="Q212" s="249"/>
      <c r="R212" s="249"/>
      <c r="S212" s="249"/>
      <c r="T212" s="250"/>
      <c r="AT212" s="251" t="s">
        <v>169</v>
      </c>
      <c r="AU212" s="251" t="s">
        <v>79</v>
      </c>
      <c r="AV212" s="13" t="s">
        <v>79</v>
      </c>
      <c r="AW212" s="13" t="s">
        <v>34</v>
      </c>
      <c r="AX212" s="13" t="s">
        <v>21</v>
      </c>
      <c r="AY212" s="251" t="s">
        <v>156</v>
      </c>
    </row>
    <row r="213" s="1" customFormat="1" ht="16.5" customHeight="1">
      <c r="B213" s="37"/>
      <c r="C213" s="215" t="s">
        <v>328</v>
      </c>
      <c r="D213" s="215" t="s">
        <v>158</v>
      </c>
      <c r="E213" s="216" t="s">
        <v>329</v>
      </c>
      <c r="F213" s="217" t="s">
        <v>330</v>
      </c>
      <c r="G213" s="218" t="s">
        <v>161</v>
      </c>
      <c r="H213" s="219">
        <v>2.8199999999999998</v>
      </c>
      <c r="I213" s="220"/>
      <c r="J213" s="221">
        <f>ROUND(I213*H213,2)</f>
        <v>0</v>
      </c>
      <c r="K213" s="217" t="s">
        <v>162</v>
      </c>
      <c r="L213" s="42"/>
      <c r="M213" s="222" t="s">
        <v>1</v>
      </c>
      <c r="N213" s="223" t="s">
        <v>42</v>
      </c>
      <c r="O213" s="78"/>
      <c r="P213" s="224">
        <f>O213*H213</f>
        <v>0</v>
      </c>
      <c r="Q213" s="224">
        <v>0.0014400000000000001</v>
      </c>
      <c r="R213" s="224">
        <f>Q213*H213</f>
        <v>0.0040607999999999998</v>
      </c>
      <c r="S213" s="224">
        <v>0</v>
      </c>
      <c r="T213" s="225">
        <f>S213*H213</f>
        <v>0</v>
      </c>
      <c r="AR213" s="16" t="s">
        <v>163</v>
      </c>
      <c r="AT213" s="16" t="s">
        <v>158</v>
      </c>
      <c r="AU213" s="16" t="s">
        <v>79</v>
      </c>
      <c r="AY213" s="16" t="s">
        <v>156</v>
      </c>
      <c r="BE213" s="226">
        <f>IF(N213="základní",J213,0)</f>
        <v>0</v>
      </c>
      <c r="BF213" s="226">
        <f>IF(N213="snížená",J213,0)</f>
        <v>0</v>
      </c>
      <c r="BG213" s="226">
        <f>IF(N213="zákl. přenesená",J213,0)</f>
        <v>0</v>
      </c>
      <c r="BH213" s="226">
        <f>IF(N213="sníž. přenesená",J213,0)</f>
        <v>0</v>
      </c>
      <c r="BI213" s="226">
        <f>IF(N213="nulová",J213,0)</f>
        <v>0</v>
      </c>
      <c r="BJ213" s="16" t="s">
        <v>21</v>
      </c>
      <c r="BK213" s="226">
        <f>ROUND(I213*H213,2)</f>
        <v>0</v>
      </c>
      <c r="BL213" s="16" t="s">
        <v>163</v>
      </c>
      <c r="BM213" s="16" t="s">
        <v>331</v>
      </c>
    </row>
    <row r="214" s="1" customFormat="1">
      <c r="B214" s="37"/>
      <c r="C214" s="38"/>
      <c r="D214" s="227" t="s">
        <v>165</v>
      </c>
      <c r="E214" s="38"/>
      <c r="F214" s="228" t="s">
        <v>332</v>
      </c>
      <c r="G214" s="38"/>
      <c r="H214" s="38"/>
      <c r="I214" s="142"/>
      <c r="J214" s="38"/>
      <c r="K214" s="38"/>
      <c r="L214" s="42"/>
      <c r="M214" s="229"/>
      <c r="N214" s="78"/>
      <c r="O214" s="78"/>
      <c r="P214" s="78"/>
      <c r="Q214" s="78"/>
      <c r="R214" s="78"/>
      <c r="S214" s="78"/>
      <c r="T214" s="79"/>
      <c r="AT214" s="16" t="s">
        <v>165</v>
      </c>
      <c r="AU214" s="16" t="s">
        <v>79</v>
      </c>
    </row>
    <row r="215" s="1" customFormat="1">
      <c r="B215" s="37"/>
      <c r="C215" s="38"/>
      <c r="D215" s="227" t="s">
        <v>167</v>
      </c>
      <c r="E215" s="38"/>
      <c r="F215" s="230" t="s">
        <v>333</v>
      </c>
      <c r="G215" s="38"/>
      <c r="H215" s="38"/>
      <c r="I215" s="142"/>
      <c r="J215" s="38"/>
      <c r="K215" s="38"/>
      <c r="L215" s="42"/>
      <c r="M215" s="229"/>
      <c r="N215" s="78"/>
      <c r="O215" s="78"/>
      <c r="P215" s="78"/>
      <c r="Q215" s="78"/>
      <c r="R215" s="78"/>
      <c r="S215" s="78"/>
      <c r="T215" s="79"/>
      <c r="AT215" s="16" t="s">
        <v>167</v>
      </c>
      <c r="AU215" s="16" t="s">
        <v>79</v>
      </c>
    </row>
    <row r="216" s="12" customFormat="1">
      <c r="B216" s="231"/>
      <c r="C216" s="232"/>
      <c r="D216" s="227" t="s">
        <v>169</v>
      </c>
      <c r="E216" s="233" t="s">
        <v>1</v>
      </c>
      <c r="F216" s="234" t="s">
        <v>334</v>
      </c>
      <c r="G216" s="232"/>
      <c r="H216" s="233" t="s">
        <v>1</v>
      </c>
      <c r="I216" s="235"/>
      <c r="J216" s="232"/>
      <c r="K216" s="232"/>
      <c r="L216" s="236"/>
      <c r="M216" s="237"/>
      <c r="N216" s="238"/>
      <c r="O216" s="238"/>
      <c r="P216" s="238"/>
      <c r="Q216" s="238"/>
      <c r="R216" s="238"/>
      <c r="S216" s="238"/>
      <c r="T216" s="239"/>
      <c r="AT216" s="240" t="s">
        <v>169</v>
      </c>
      <c r="AU216" s="240" t="s">
        <v>79</v>
      </c>
      <c r="AV216" s="12" t="s">
        <v>21</v>
      </c>
      <c r="AW216" s="12" t="s">
        <v>34</v>
      </c>
      <c r="AX216" s="12" t="s">
        <v>71</v>
      </c>
      <c r="AY216" s="240" t="s">
        <v>156</v>
      </c>
    </row>
    <row r="217" s="13" customFormat="1">
      <c r="B217" s="241"/>
      <c r="C217" s="242"/>
      <c r="D217" s="227" t="s">
        <v>169</v>
      </c>
      <c r="E217" s="243" t="s">
        <v>1</v>
      </c>
      <c r="F217" s="244" t="s">
        <v>335</v>
      </c>
      <c r="G217" s="242"/>
      <c r="H217" s="245">
        <v>1.6200000000000001</v>
      </c>
      <c r="I217" s="246"/>
      <c r="J217" s="242"/>
      <c r="K217" s="242"/>
      <c r="L217" s="247"/>
      <c r="M217" s="248"/>
      <c r="N217" s="249"/>
      <c r="O217" s="249"/>
      <c r="P217" s="249"/>
      <c r="Q217" s="249"/>
      <c r="R217" s="249"/>
      <c r="S217" s="249"/>
      <c r="T217" s="250"/>
      <c r="AT217" s="251" t="s">
        <v>169</v>
      </c>
      <c r="AU217" s="251" t="s">
        <v>79</v>
      </c>
      <c r="AV217" s="13" t="s">
        <v>79</v>
      </c>
      <c r="AW217" s="13" t="s">
        <v>34</v>
      </c>
      <c r="AX217" s="13" t="s">
        <v>71</v>
      </c>
      <c r="AY217" s="251" t="s">
        <v>156</v>
      </c>
    </row>
    <row r="218" s="13" customFormat="1">
      <c r="B218" s="241"/>
      <c r="C218" s="242"/>
      <c r="D218" s="227" t="s">
        <v>169</v>
      </c>
      <c r="E218" s="243" t="s">
        <v>1</v>
      </c>
      <c r="F218" s="244" t="s">
        <v>336</v>
      </c>
      <c r="G218" s="242"/>
      <c r="H218" s="245">
        <v>1.2</v>
      </c>
      <c r="I218" s="246"/>
      <c r="J218" s="242"/>
      <c r="K218" s="242"/>
      <c r="L218" s="247"/>
      <c r="M218" s="248"/>
      <c r="N218" s="249"/>
      <c r="O218" s="249"/>
      <c r="P218" s="249"/>
      <c r="Q218" s="249"/>
      <c r="R218" s="249"/>
      <c r="S218" s="249"/>
      <c r="T218" s="250"/>
      <c r="AT218" s="251" t="s">
        <v>169</v>
      </c>
      <c r="AU218" s="251" t="s">
        <v>79</v>
      </c>
      <c r="AV218" s="13" t="s">
        <v>79</v>
      </c>
      <c r="AW218" s="13" t="s">
        <v>34</v>
      </c>
      <c r="AX218" s="13" t="s">
        <v>71</v>
      </c>
      <c r="AY218" s="251" t="s">
        <v>156</v>
      </c>
    </row>
    <row r="219" s="14" customFormat="1">
      <c r="B219" s="252"/>
      <c r="C219" s="253"/>
      <c r="D219" s="227" t="s">
        <v>169</v>
      </c>
      <c r="E219" s="254" t="s">
        <v>1</v>
      </c>
      <c r="F219" s="255" t="s">
        <v>174</v>
      </c>
      <c r="G219" s="253"/>
      <c r="H219" s="256">
        <v>2.8199999999999998</v>
      </c>
      <c r="I219" s="257"/>
      <c r="J219" s="253"/>
      <c r="K219" s="253"/>
      <c r="L219" s="258"/>
      <c r="M219" s="259"/>
      <c r="N219" s="260"/>
      <c r="O219" s="260"/>
      <c r="P219" s="260"/>
      <c r="Q219" s="260"/>
      <c r="R219" s="260"/>
      <c r="S219" s="260"/>
      <c r="T219" s="261"/>
      <c r="AT219" s="262" t="s">
        <v>169</v>
      </c>
      <c r="AU219" s="262" t="s">
        <v>79</v>
      </c>
      <c r="AV219" s="14" t="s">
        <v>163</v>
      </c>
      <c r="AW219" s="14" t="s">
        <v>34</v>
      </c>
      <c r="AX219" s="14" t="s">
        <v>21</v>
      </c>
      <c r="AY219" s="262" t="s">
        <v>156</v>
      </c>
    </row>
    <row r="220" s="1" customFormat="1" ht="16.5" customHeight="1">
      <c r="B220" s="37"/>
      <c r="C220" s="215" t="s">
        <v>337</v>
      </c>
      <c r="D220" s="215" t="s">
        <v>158</v>
      </c>
      <c r="E220" s="216" t="s">
        <v>338</v>
      </c>
      <c r="F220" s="217" t="s">
        <v>339</v>
      </c>
      <c r="G220" s="218" t="s">
        <v>161</v>
      </c>
      <c r="H220" s="219">
        <v>2.8199999999999998</v>
      </c>
      <c r="I220" s="220"/>
      <c r="J220" s="221">
        <f>ROUND(I220*H220,2)</f>
        <v>0</v>
      </c>
      <c r="K220" s="217" t="s">
        <v>162</v>
      </c>
      <c r="L220" s="42"/>
      <c r="M220" s="222" t="s">
        <v>1</v>
      </c>
      <c r="N220" s="223" t="s">
        <v>42</v>
      </c>
      <c r="O220" s="78"/>
      <c r="P220" s="224">
        <f>O220*H220</f>
        <v>0</v>
      </c>
      <c r="Q220" s="224">
        <v>4.0000000000000003E-05</v>
      </c>
      <c r="R220" s="224">
        <f>Q220*H220</f>
        <v>0.0001128</v>
      </c>
      <c r="S220" s="224">
        <v>0</v>
      </c>
      <c r="T220" s="225">
        <f>S220*H220</f>
        <v>0</v>
      </c>
      <c r="AR220" s="16" t="s">
        <v>163</v>
      </c>
      <c r="AT220" s="16" t="s">
        <v>158</v>
      </c>
      <c r="AU220" s="16" t="s">
        <v>79</v>
      </c>
      <c r="AY220" s="16" t="s">
        <v>156</v>
      </c>
      <c r="BE220" s="226">
        <f>IF(N220="základní",J220,0)</f>
        <v>0</v>
      </c>
      <c r="BF220" s="226">
        <f>IF(N220="snížená",J220,0)</f>
        <v>0</v>
      </c>
      <c r="BG220" s="226">
        <f>IF(N220="zákl. přenesená",J220,0)</f>
        <v>0</v>
      </c>
      <c r="BH220" s="226">
        <f>IF(N220="sníž. přenesená",J220,0)</f>
        <v>0</v>
      </c>
      <c r="BI220" s="226">
        <f>IF(N220="nulová",J220,0)</f>
        <v>0</v>
      </c>
      <c r="BJ220" s="16" t="s">
        <v>21</v>
      </c>
      <c r="BK220" s="226">
        <f>ROUND(I220*H220,2)</f>
        <v>0</v>
      </c>
      <c r="BL220" s="16" t="s">
        <v>163</v>
      </c>
      <c r="BM220" s="16" t="s">
        <v>340</v>
      </c>
    </row>
    <row r="221" s="1" customFormat="1">
      <c r="B221" s="37"/>
      <c r="C221" s="38"/>
      <c r="D221" s="227" t="s">
        <v>165</v>
      </c>
      <c r="E221" s="38"/>
      <c r="F221" s="228" t="s">
        <v>341</v>
      </c>
      <c r="G221" s="38"/>
      <c r="H221" s="38"/>
      <c r="I221" s="142"/>
      <c r="J221" s="38"/>
      <c r="K221" s="38"/>
      <c r="L221" s="42"/>
      <c r="M221" s="229"/>
      <c r="N221" s="78"/>
      <c r="O221" s="78"/>
      <c r="P221" s="78"/>
      <c r="Q221" s="78"/>
      <c r="R221" s="78"/>
      <c r="S221" s="78"/>
      <c r="T221" s="79"/>
      <c r="AT221" s="16" t="s">
        <v>165</v>
      </c>
      <c r="AU221" s="16" t="s">
        <v>79</v>
      </c>
    </row>
    <row r="222" s="1" customFormat="1">
      <c r="B222" s="37"/>
      <c r="C222" s="38"/>
      <c r="D222" s="227" t="s">
        <v>167</v>
      </c>
      <c r="E222" s="38"/>
      <c r="F222" s="230" t="s">
        <v>333</v>
      </c>
      <c r="G222" s="38"/>
      <c r="H222" s="38"/>
      <c r="I222" s="142"/>
      <c r="J222" s="38"/>
      <c r="K222" s="38"/>
      <c r="L222" s="42"/>
      <c r="M222" s="229"/>
      <c r="N222" s="78"/>
      <c r="O222" s="78"/>
      <c r="P222" s="78"/>
      <c r="Q222" s="78"/>
      <c r="R222" s="78"/>
      <c r="S222" s="78"/>
      <c r="T222" s="79"/>
      <c r="AT222" s="16" t="s">
        <v>167</v>
      </c>
      <c r="AU222" s="16" t="s">
        <v>79</v>
      </c>
    </row>
    <row r="223" s="1" customFormat="1" ht="16.5" customHeight="1">
      <c r="B223" s="37"/>
      <c r="C223" s="215" t="s">
        <v>342</v>
      </c>
      <c r="D223" s="215" t="s">
        <v>158</v>
      </c>
      <c r="E223" s="216" t="s">
        <v>343</v>
      </c>
      <c r="F223" s="217" t="s">
        <v>344</v>
      </c>
      <c r="G223" s="218" t="s">
        <v>177</v>
      </c>
      <c r="H223" s="219">
        <v>0.93600000000000005</v>
      </c>
      <c r="I223" s="220"/>
      <c r="J223" s="221">
        <f>ROUND(I223*H223,2)</f>
        <v>0</v>
      </c>
      <c r="K223" s="217" t="s">
        <v>162</v>
      </c>
      <c r="L223" s="42"/>
      <c r="M223" s="222" t="s">
        <v>1</v>
      </c>
      <c r="N223" s="223" t="s">
        <v>42</v>
      </c>
      <c r="O223" s="78"/>
      <c r="P223" s="224">
        <f>O223*H223</f>
        <v>0</v>
      </c>
      <c r="Q223" s="224">
        <v>0</v>
      </c>
      <c r="R223" s="224">
        <f>Q223*H223</f>
        <v>0</v>
      </c>
      <c r="S223" s="224">
        <v>0</v>
      </c>
      <c r="T223" s="225">
        <f>S223*H223</f>
        <v>0</v>
      </c>
      <c r="AR223" s="16" t="s">
        <v>163</v>
      </c>
      <c r="AT223" s="16" t="s">
        <v>158</v>
      </c>
      <c r="AU223" s="16" t="s">
        <v>79</v>
      </c>
      <c r="AY223" s="16" t="s">
        <v>156</v>
      </c>
      <c r="BE223" s="226">
        <f>IF(N223="základní",J223,0)</f>
        <v>0</v>
      </c>
      <c r="BF223" s="226">
        <f>IF(N223="snížená",J223,0)</f>
        <v>0</v>
      </c>
      <c r="BG223" s="226">
        <f>IF(N223="zákl. přenesená",J223,0)</f>
        <v>0</v>
      </c>
      <c r="BH223" s="226">
        <f>IF(N223="sníž. přenesená",J223,0)</f>
        <v>0</v>
      </c>
      <c r="BI223" s="226">
        <f>IF(N223="nulová",J223,0)</f>
        <v>0</v>
      </c>
      <c r="BJ223" s="16" t="s">
        <v>21</v>
      </c>
      <c r="BK223" s="226">
        <f>ROUND(I223*H223,2)</f>
        <v>0</v>
      </c>
      <c r="BL223" s="16" t="s">
        <v>163</v>
      </c>
      <c r="BM223" s="16" t="s">
        <v>345</v>
      </c>
    </row>
    <row r="224" s="1" customFormat="1">
      <c r="B224" s="37"/>
      <c r="C224" s="38"/>
      <c r="D224" s="227" t="s">
        <v>165</v>
      </c>
      <c r="E224" s="38"/>
      <c r="F224" s="228" t="s">
        <v>346</v>
      </c>
      <c r="G224" s="38"/>
      <c r="H224" s="38"/>
      <c r="I224" s="142"/>
      <c r="J224" s="38"/>
      <c r="K224" s="38"/>
      <c r="L224" s="42"/>
      <c r="M224" s="229"/>
      <c r="N224" s="78"/>
      <c r="O224" s="78"/>
      <c r="P224" s="78"/>
      <c r="Q224" s="78"/>
      <c r="R224" s="78"/>
      <c r="S224" s="78"/>
      <c r="T224" s="79"/>
      <c r="AT224" s="16" t="s">
        <v>165</v>
      </c>
      <c r="AU224" s="16" t="s">
        <v>79</v>
      </c>
    </row>
    <row r="225" s="1" customFormat="1">
      <c r="B225" s="37"/>
      <c r="C225" s="38"/>
      <c r="D225" s="227" t="s">
        <v>167</v>
      </c>
      <c r="E225" s="38"/>
      <c r="F225" s="230" t="s">
        <v>347</v>
      </c>
      <c r="G225" s="38"/>
      <c r="H225" s="38"/>
      <c r="I225" s="142"/>
      <c r="J225" s="38"/>
      <c r="K225" s="38"/>
      <c r="L225" s="42"/>
      <c r="M225" s="229"/>
      <c r="N225" s="78"/>
      <c r="O225" s="78"/>
      <c r="P225" s="78"/>
      <c r="Q225" s="78"/>
      <c r="R225" s="78"/>
      <c r="S225" s="78"/>
      <c r="T225" s="79"/>
      <c r="AT225" s="16" t="s">
        <v>167</v>
      </c>
      <c r="AU225" s="16" t="s">
        <v>79</v>
      </c>
    </row>
    <row r="226" s="12" customFormat="1">
      <c r="B226" s="231"/>
      <c r="C226" s="232"/>
      <c r="D226" s="227" t="s">
        <v>169</v>
      </c>
      <c r="E226" s="233" t="s">
        <v>1</v>
      </c>
      <c r="F226" s="234" t="s">
        <v>348</v>
      </c>
      <c r="G226" s="232"/>
      <c r="H226" s="233" t="s">
        <v>1</v>
      </c>
      <c r="I226" s="235"/>
      <c r="J226" s="232"/>
      <c r="K226" s="232"/>
      <c r="L226" s="236"/>
      <c r="M226" s="237"/>
      <c r="N226" s="238"/>
      <c r="O226" s="238"/>
      <c r="P226" s="238"/>
      <c r="Q226" s="238"/>
      <c r="R226" s="238"/>
      <c r="S226" s="238"/>
      <c r="T226" s="239"/>
      <c r="AT226" s="240" t="s">
        <v>169</v>
      </c>
      <c r="AU226" s="240" t="s">
        <v>79</v>
      </c>
      <c r="AV226" s="12" t="s">
        <v>21</v>
      </c>
      <c r="AW226" s="12" t="s">
        <v>34</v>
      </c>
      <c r="AX226" s="12" t="s">
        <v>71</v>
      </c>
      <c r="AY226" s="240" t="s">
        <v>156</v>
      </c>
    </row>
    <row r="227" s="13" customFormat="1">
      <c r="B227" s="241"/>
      <c r="C227" s="242"/>
      <c r="D227" s="227" t="s">
        <v>169</v>
      </c>
      <c r="E227" s="243" t="s">
        <v>1</v>
      </c>
      <c r="F227" s="244" t="s">
        <v>234</v>
      </c>
      <c r="G227" s="242"/>
      <c r="H227" s="245">
        <v>0.93600000000000005</v>
      </c>
      <c r="I227" s="246"/>
      <c r="J227" s="242"/>
      <c r="K227" s="242"/>
      <c r="L227" s="247"/>
      <c r="M227" s="248"/>
      <c r="N227" s="249"/>
      <c r="O227" s="249"/>
      <c r="P227" s="249"/>
      <c r="Q227" s="249"/>
      <c r="R227" s="249"/>
      <c r="S227" s="249"/>
      <c r="T227" s="250"/>
      <c r="AT227" s="251" t="s">
        <v>169</v>
      </c>
      <c r="AU227" s="251" t="s">
        <v>79</v>
      </c>
      <c r="AV227" s="13" t="s">
        <v>79</v>
      </c>
      <c r="AW227" s="13" t="s">
        <v>34</v>
      </c>
      <c r="AX227" s="13" t="s">
        <v>21</v>
      </c>
      <c r="AY227" s="251" t="s">
        <v>156</v>
      </c>
    </row>
    <row r="228" s="1" customFormat="1" ht="16.5" customHeight="1">
      <c r="B228" s="37"/>
      <c r="C228" s="215" t="s">
        <v>349</v>
      </c>
      <c r="D228" s="215" t="s">
        <v>158</v>
      </c>
      <c r="E228" s="216" t="s">
        <v>350</v>
      </c>
      <c r="F228" s="217" t="s">
        <v>351</v>
      </c>
      <c r="G228" s="218" t="s">
        <v>161</v>
      </c>
      <c r="H228" s="219">
        <v>3.8399999999999999</v>
      </c>
      <c r="I228" s="220"/>
      <c r="J228" s="221">
        <f>ROUND(I228*H228,2)</f>
        <v>0</v>
      </c>
      <c r="K228" s="217" t="s">
        <v>162</v>
      </c>
      <c r="L228" s="42"/>
      <c r="M228" s="222" t="s">
        <v>1</v>
      </c>
      <c r="N228" s="223" t="s">
        <v>42</v>
      </c>
      <c r="O228" s="78"/>
      <c r="P228" s="224">
        <f>O228*H228</f>
        <v>0</v>
      </c>
      <c r="Q228" s="224">
        <v>0.0014357</v>
      </c>
      <c r="R228" s="224">
        <f>Q228*H228</f>
        <v>0.0055130880000000002</v>
      </c>
      <c r="S228" s="224">
        <v>0</v>
      </c>
      <c r="T228" s="225">
        <f>S228*H228</f>
        <v>0</v>
      </c>
      <c r="AR228" s="16" t="s">
        <v>163</v>
      </c>
      <c r="AT228" s="16" t="s">
        <v>158</v>
      </c>
      <c r="AU228" s="16" t="s">
        <v>79</v>
      </c>
      <c r="AY228" s="16" t="s">
        <v>156</v>
      </c>
      <c r="BE228" s="226">
        <f>IF(N228="základní",J228,0)</f>
        <v>0</v>
      </c>
      <c r="BF228" s="226">
        <f>IF(N228="snížená",J228,0)</f>
        <v>0</v>
      </c>
      <c r="BG228" s="226">
        <f>IF(N228="zákl. přenesená",J228,0)</f>
        <v>0</v>
      </c>
      <c r="BH228" s="226">
        <f>IF(N228="sníž. přenesená",J228,0)</f>
        <v>0</v>
      </c>
      <c r="BI228" s="226">
        <f>IF(N228="nulová",J228,0)</f>
        <v>0</v>
      </c>
      <c r="BJ228" s="16" t="s">
        <v>21</v>
      </c>
      <c r="BK228" s="226">
        <f>ROUND(I228*H228,2)</f>
        <v>0</v>
      </c>
      <c r="BL228" s="16" t="s">
        <v>163</v>
      </c>
      <c r="BM228" s="16" t="s">
        <v>352</v>
      </c>
    </row>
    <row r="229" s="1" customFormat="1">
      <c r="B229" s="37"/>
      <c r="C229" s="38"/>
      <c r="D229" s="227" t="s">
        <v>165</v>
      </c>
      <c r="E229" s="38"/>
      <c r="F229" s="228" t="s">
        <v>353</v>
      </c>
      <c r="G229" s="38"/>
      <c r="H229" s="38"/>
      <c r="I229" s="142"/>
      <c r="J229" s="38"/>
      <c r="K229" s="38"/>
      <c r="L229" s="42"/>
      <c r="M229" s="229"/>
      <c r="N229" s="78"/>
      <c r="O229" s="78"/>
      <c r="P229" s="78"/>
      <c r="Q229" s="78"/>
      <c r="R229" s="78"/>
      <c r="S229" s="78"/>
      <c r="T229" s="79"/>
      <c r="AT229" s="16" t="s">
        <v>165</v>
      </c>
      <c r="AU229" s="16" t="s">
        <v>79</v>
      </c>
    </row>
    <row r="230" s="1" customFormat="1">
      <c r="B230" s="37"/>
      <c r="C230" s="38"/>
      <c r="D230" s="227" t="s">
        <v>167</v>
      </c>
      <c r="E230" s="38"/>
      <c r="F230" s="230" t="s">
        <v>333</v>
      </c>
      <c r="G230" s="38"/>
      <c r="H230" s="38"/>
      <c r="I230" s="142"/>
      <c r="J230" s="38"/>
      <c r="K230" s="38"/>
      <c r="L230" s="42"/>
      <c r="M230" s="229"/>
      <c r="N230" s="78"/>
      <c r="O230" s="78"/>
      <c r="P230" s="78"/>
      <c r="Q230" s="78"/>
      <c r="R230" s="78"/>
      <c r="S230" s="78"/>
      <c r="T230" s="79"/>
      <c r="AT230" s="16" t="s">
        <v>167</v>
      </c>
      <c r="AU230" s="16" t="s">
        <v>79</v>
      </c>
    </row>
    <row r="231" s="12" customFormat="1">
      <c r="B231" s="231"/>
      <c r="C231" s="232"/>
      <c r="D231" s="227" t="s">
        <v>169</v>
      </c>
      <c r="E231" s="233" t="s">
        <v>1</v>
      </c>
      <c r="F231" s="234" t="s">
        <v>354</v>
      </c>
      <c r="G231" s="232"/>
      <c r="H231" s="233" t="s">
        <v>1</v>
      </c>
      <c r="I231" s="235"/>
      <c r="J231" s="232"/>
      <c r="K231" s="232"/>
      <c r="L231" s="236"/>
      <c r="M231" s="237"/>
      <c r="N231" s="238"/>
      <c r="O231" s="238"/>
      <c r="P231" s="238"/>
      <c r="Q231" s="238"/>
      <c r="R231" s="238"/>
      <c r="S231" s="238"/>
      <c r="T231" s="239"/>
      <c r="AT231" s="240" t="s">
        <v>169</v>
      </c>
      <c r="AU231" s="240" t="s">
        <v>79</v>
      </c>
      <c r="AV231" s="12" t="s">
        <v>21</v>
      </c>
      <c r="AW231" s="12" t="s">
        <v>34</v>
      </c>
      <c r="AX231" s="12" t="s">
        <v>71</v>
      </c>
      <c r="AY231" s="240" t="s">
        <v>156</v>
      </c>
    </row>
    <row r="232" s="13" customFormat="1">
      <c r="B232" s="241"/>
      <c r="C232" s="242"/>
      <c r="D232" s="227" t="s">
        <v>169</v>
      </c>
      <c r="E232" s="243" t="s">
        <v>1</v>
      </c>
      <c r="F232" s="244" t="s">
        <v>355</v>
      </c>
      <c r="G232" s="242"/>
      <c r="H232" s="245">
        <v>3.8399999999999999</v>
      </c>
      <c r="I232" s="246"/>
      <c r="J232" s="242"/>
      <c r="K232" s="242"/>
      <c r="L232" s="247"/>
      <c r="M232" s="248"/>
      <c r="N232" s="249"/>
      <c r="O232" s="249"/>
      <c r="P232" s="249"/>
      <c r="Q232" s="249"/>
      <c r="R232" s="249"/>
      <c r="S232" s="249"/>
      <c r="T232" s="250"/>
      <c r="AT232" s="251" t="s">
        <v>169</v>
      </c>
      <c r="AU232" s="251" t="s">
        <v>79</v>
      </c>
      <c r="AV232" s="13" t="s">
        <v>79</v>
      </c>
      <c r="AW232" s="13" t="s">
        <v>34</v>
      </c>
      <c r="AX232" s="13" t="s">
        <v>21</v>
      </c>
      <c r="AY232" s="251" t="s">
        <v>156</v>
      </c>
    </row>
    <row r="233" s="1" customFormat="1" ht="16.5" customHeight="1">
      <c r="B233" s="37"/>
      <c r="C233" s="215" t="s">
        <v>356</v>
      </c>
      <c r="D233" s="215" t="s">
        <v>158</v>
      </c>
      <c r="E233" s="216" t="s">
        <v>357</v>
      </c>
      <c r="F233" s="217" t="s">
        <v>358</v>
      </c>
      <c r="G233" s="218" t="s">
        <v>161</v>
      </c>
      <c r="H233" s="219">
        <v>3.8399999999999999</v>
      </c>
      <c r="I233" s="220"/>
      <c r="J233" s="221">
        <f>ROUND(I233*H233,2)</f>
        <v>0</v>
      </c>
      <c r="K233" s="217" t="s">
        <v>162</v>
      </c>
      <c r="L233" s="42"/>
      <c r="M233" s="222" t="s">
        <v>1</v>
      </c>
      <c r="N233" s="223" t="s">
        <v>42</v>
      </c>
      <c r="O233" s="78"/>
      <c r="P233" s="224">
        <f>O233*H233</f>
        <v>0</v>
      </c>
      <c r="Q233" s="224">
        <v>3.6000000000000001E-05</v>
      </c>
      <c r="R233" s="224">
        <f>Q233*H233</f>
        <v>0.00013824000000000001</v>
      </c>
      <c r="S233" s="224">
        <v>0</v>
      </c>
      <c r="T233" s="225">
        <f>S233*H233</f>
        <v>0</v>
      </c>
      <c r="AR233" s="16" t="s">
        <v>163</v>
      </c>
      <c r="AT233" s="16" t="s">
        <v>158</v>
      </c>
      <c r="AU233" s="16" t="s">
        <v>79</v>
      </c>
      <c r="AY233" s="16" t="s">
        <v>156</v>
      </c>
      <c r="BE233" s="226">
        <f>IF(N233="základní",J233,0)</f>
        <v>0</v>
      </c>
      <c r="BF233" s="226">
        <f>IF(N233="snížená",J233,0)</f>
        <v>0</v>
      </c>
      <c r="BG233" s="226">
        <f>IF(N233="zákl. přenesená",J233,0)</f>
        <v>0</v>
      </c>
      <c r="BH233" s="226">
        <f>IF(N233="sníž. přenesená",J233,0)</f>
        <v>0</v>
      </c>
      <c r="BI233" s="226">
        <f>IF(N233="nulová",J233,0)</f>
        <v>0</v>
      </c>
      <c r="BJ233" s="16" t="s">
        <v>21</v>
      </c>
      <c r="BK233" s="226">
        <f>ROUND(I233*H233,2)</f>
        <v>0</v>
      </c>
      <c r="BL233" s="16" t="s">
        <v>163</v>
      </c>
      <c r="BM233" s="16" t="s">
        <v>359</v>
      </c>
    </row>
    <row r="234" s="1" customFormat="1">
      <c r="B234" s="37"/>
      <c r="C234" s="38"/>
      <c r="D234" s="227" t="s">
        <v>165</v>
      </c>
      <c r="E234" s="38"/>
      <c r="F234" s="228" t="s">
        <v>360</v>
      </c>
      <c r="G234" s="38"/>
      <c r="H234" s="38"/>
      <c r="I234" s="142"/>
      <c r="J234" s="38"/>
      <c r="K234" s="38"/>
      <c r="L234" s="42"/>
      <c r="M234" s="229"/>
      <c r="N234" s="78"/>
      <c r="O234" s="78"/>
      <c r="P234" s="78"/>
      <c r="Q234" s="78"/>
      <c r="R234" s="78"/>
      <c r="S234" s="78"/>
      <c r="T234" s="79"/>
      <c r="AT234" s="16" t="s">
        <v>165</v>
      </c>
      <c r="AU234" s="16" t="s">
        <v>79</v>
      </c>
    </row>
    <row r="235" s="1" customFormat="1">
      <c r="B235" s="37"/>
      <c r="C235" s="38"/>
      <c r="D235" s="227" t="s">
        <v>167</v>
      </c>
      <c r="E235" s="38"/>
      <c r="F235" s="230" t="s">
        <v>333</v>
      </c>
      <c r="G235" s="38"/>
      <c r="H235" s="38"/>
      <c r="I235" s="142"/>
      <c r="J235" s="38"/>
      <c r="K235" s="38"/>
      <c r="L235" s="42"/>
      <c r="M235" s="229"/>
      <c r="N235" s="78"/>
      <c r="O235" s="78"/>
      <c r="P235" s="78"/>
      <c r="Q235" s="78"/>
      <c r="R235" s="78"/>
      <c r="S235" s="78"/>
      <c r="T235" s="79"/>
      <c r="AT235" s="16" t="s">
        <v>167</v>
      </c>
      <c r="AU235" s="16" t="s">
        <v>79</v>
      </c>
    </row>
    <row r="236" s="1" customFormat="1" ht="16.5" customHeight="1">
      <c r="B236" s="37"/>
      <c r="C236" s="215" t="s">
        <v>361</v>
      </c>
      <c r="D236" s="215" t="s">
        <v>158</v>
      </c>
      <c r="E236" s="216" t="s">
        <v>362</v>
      </c>
      <c r="F236" s="217" t="s">
        <v>363</v>
      </c>
      <c r="G236" s="218" t="s">
        <v>282</v>
      </c>
      <c r="H236" s="219">
        <v>0.099000000000000005</v>
      </c>
      <c r="I236" s="220"/>
      <c r="J236" s="221">
        <f>ROUND(I236*H236,2)</f>
        <v>0</v>
      </c>
      <c r="K236" s="217" t="s">
        <v>162</v>
      </c>
      <c r="L236" s="42"/>
      <c r="M236" s="222" t="s">
        <v>1</v>
      </c>
      <c r="N236" s="223" t="s">
        <v>42</v>
      </c>
      <c r="O236" s="78"/>
      <c r="P236" s="224">
        <f>O236*H236</f>
        <v>0</v>
      </c>
      <c r="Q236" s="224">
        <v>1.038217</v>
      </c>
      <c r="R236" s="224">
        <f>Q236*H236</f>
        <v>0.102783483</v>
      </c>
      <c r="S236" s="224">
        <v>0</v>
      </c>
      <c r="T236" s="225">
        <f>S236*H236</f>
        <v>0</v>
      </c>
      <c r="AR236" s="16" t="s">
        <v>163</v>
      </c>
      <c r="AT236" s="16" t="s">
        <v>158</v>
      </c>
      <c r="AU236" s="16" t="s">
        <v>79</v>
      </c>
      <c r="AY236" s="16" t="s">
        <v>156</v>
      </c>
      <c r="BE236" s="226">
        <f>IF(N236="základní",J236,0)</f>
        <v>0</v>
      </c>
      <c r="BF236" s="226">
        <f>IF(N236="snížená",J236,0)</f>
        <v>0</v>
      </c>
      <c r="BG236" s="226">
        <f>IF(N236="zákl. přenesená",J236,0)</f>
        <v>0</v>
      </c>
      <c r="BH236" s="226">
        <f>IF(N236="sníž. přenesená",J236,0)</f>
        <v>0</v>
      </c>
      <c r="BI236" s="226">
        <f>IF(N236="nulová",J236,0)</f>
        <v>0</v>
      </c>
      <c r="BJ236" s="16" t="s">
        <v>21</v>
      </c>
      <c r="BK236" s="226">
        <f>ROUND(I236*H236,2)</f>
        <v>0</v>
      </c>
      <c r="BL236" s="16" t="s">
        <v>163</v>
      </c>
      <c r="BM236" s="16" t="s">
        <v>364</v>
      </c>
    </row>
    <row r="237" s="1" customFormat="1">
      <c r="B237" s="37"/>
      <c r="C237" s="38"/>
      <c r="D237" s="227" t="s">
        <v>165</v>
      </c>
      <c r="E237" s="38"/>
      <c r="F237" s="228" t="s">
        <v>365</v>
      </c>
      <c r="G237" s="38"/>
      <c r="H237" s="38"/>
      <c r="I237" s="142"/>
      <c r="J237" s="38"/>
      <c r="K237" s="38"/>
      <c r="L237" s="42"/>
      <c r="M237" s="229"/>
      <c r="N237" s="78"/>
      <c r="O237" s="78"/>
      <c r="P237" s="78"/>
      <c r="Q237" s="78"/>
      <c r="R237" s="78"/>
      <c r="S237" s="78"/>
      <c r="T237" s="79"/>
      <c r="AT237" s="16" t="s">
        <v>165</v>
      </c>
      <c r="AU237" s="16" t="s">
        <v>79</v>
      </c>
    </row>
    <row r="238" s="1" customFormat="1">
      <c r="B238" s="37"/>
      <c r="C238" s="38"/>
      <c r="D238" s="227" t="s">
        <v>167</v>
      </c>
      <c r="E238" s="38"/>
      <c r="F238" s="230" t="s">
        <v>366</v>
      </c>
      <c r="G238" s="38"/>
      <c r="H238" s="38"/>
      <c r="I238" s="142"/>
      <c r="J238" s="38"/>
      <c r="K238" s="38"/>
      <c r="L238" s="42"/>
      <c r="M238" s="229"/>
      <c r="N238" s="78"/>
      <c r="O238" s="78"/>
      <c r="P238" s="78"/>
      <c r="Q238" s="78"/>
      <c r="R238" s="78"/>
      <c r="S238" s="78"/>
      <c r="T238" s="79"/>
      <c r="AT238" s="16" t="s">
        <v>167</v>
      </c>
      <c r="AU238" s="16" t="s">
        <v>79</v>
      </c>
    </row>
    <row r="239" s="1" customFormat="1">
      <c r="B239" s="37"/>
      <c r="C239" s="38"/>
      <c r="D239" s="227" t="s">
        <v>189</v>
      </c>
      <c r="E239" s="38"/>
      <c r="F239" s="230" t="s">
        <v>367</v>
      </c>
      <c r="G239" s="38"/>
      <c r="H239" s="38"/>
      <c r="I239" s="142"/>
      <c r="J239" s="38"/>
      <c r="K239" s="38"/>
      <c r="L239" s="42"/>
      <c r="M239" s="229"/>
      <c r="N239" s="78"/>
      <c r="O239" s="78"/>
      <c r="P239" s="78"/>
      <c r="Q239" s="78"/>
      <c r="R239" s="78"/>
      <c r="S239" s="78"/>
      <c r="T239" s="79"/>
      <c r="AT239" s="16" t="s">
        <v>189</v>
      </c>
      <c r="AU239" s="16" t="s">
        <v>79</v>
      </c>
    </row>
    <row r="240" s="12" customFormat="1">
      <c r="B240" s="231"/>
      <c r="C240" s="232"/>
      <c r="D240" s="227" t="s">
        <v>169</v>
      </c>
      <c r="E240" s="233" t="s">
        <v>1</v>
      </c>
      <c r="F240" s="234" t="s">
        <v>368</v>
      </c>
      <c r="G240" s="232"/>
      <c r="H240" s="233" t="s">
        <v>1</v>
      </c>
      <c r="I240" s="235"/>
      <c r="J240" s="232"/>
      <c r="K240" s="232"/>
      <c r="L240" s="236"/>
      <c r="M240" s="237"/>
      <c r="N240" s="238"/>
      <c r="O240" s="238"/>
      <c r="P240" s="238"/>
      <c r="Q240" s="238"/>
      <c r="R240" s="238"/>
      <c r="S240" s="238"/>
      <c r="T240" s="239"/>
      <c r="AT240" s="240" t="s">
        <v>169</v>
      </c>
      <c r="AU240" s="240" t="s">
        <v>79</v>
      </c>
      <c r="AV240" s="12" t="s">
        <v>21</v>
      </c>
      <c r="AW240" s="12" t="s">
        <v>34</v>
      </c>
      <c r="AX240" s="12" t="s">
        <v>71</v>
      </c>
      <c r="AY240" s="240" t="s">
        <v>156</v>
      </c>
    </row>
    <row r="241" s="13" customFormat="1">
      <c r="B241" s="241"/>
      <c r="C241" s="242"/>
      <c r="D241" s="227" t="s">
        <v>169</v>
      </c>
      <c r="E241" s="243" t="s">
        <v>1</v>
      </c>
      <c r="F241" s="244" t="s">
        <v>369</v>
      </c>
      <c r="G241" s="242"/>
      <c r="H241" s="245">
        <v>0.099000000000000005</v>
      </c>
      <c r="I241" s="246"/>
      <c r="J241" s="242"/>
      <c r="K241" s="242"/>
      <c r="L241" s="247"/>
      <c r="M241" s="248"/>
      <c r="N241" s="249"/>
      <c r="O241" s="249"/>
      <c r="P241" s="249"/>
      <c r="Q241" s="249"/>
      <c r="R241" s="249"/>
      <c r="S241" s="249"/>
      <c r="T241" s="250"/>
      <c r="AT241" s="251" t="s">
        <v>169</v>
      </c>
      <c r="AU241" s="251" t="s">
        <v>79</v>
      </c>
      <c r="AV241" s="13" t="s">
        <v>79</v>
      </c>
      <c r="AW241" s="13" t="s">
        <v>34</v>
      </c>
      <c r="AX241" s="13" t="s">
        <v>21</v>
      </c>
      <c r="AY241" s="251" t="s">
        <v>156</v>
      </c>
    </row>
    <row r="242" s="11" customFormat="1" ht="22.8" customHeight="1">
      <c r="B242" s="199"/>
      <c r="C242" s="200"/>
      <c r="D242" s="201" t="s">
        <v>70</v>
      </c>
      <c r="E242" s="213" t="s">
        <v>182</v>
      </c>
      <c r="F242" s="213" t="s">
        <v>370</v>
      </c>
      <c r="G242" s="200"/>
      <c r="H242" s="200"/>
      <c r="I242" s="203"/>
      <c r="J242" s="214">
        <f>BK242</f>
        <v>0</v>
      </c>
      <c r="K242" s="200"/>
      <c r="L242" s="205"/>
      <c r="M242" s="206"/>
      <c r="N242" s="207"/>
      <c r="O242" s="207"/>
      <c r="P242" s="208">
        <f>SUM(P243:P266)</f>
        <v>0</v>
      </c>
      <c r="Q242" s="207"/>
      <c r="R242" s="208">
        <f>SUM(R243:R266)</f>
        <v>0.39276698760000001</v>
      </c>
      <c r="S242" s="207"/>
      <c r="T242" s="209">
        <f>SUM(T243:T266)</f>
        <v>0</v>
      </c>
      <c r="AR242" s="210" t="s">
        <v>21</v>
      </c>
      <c r="AT242" s="211" t="s">
        <v>70</v>
      </c>
      <c r="AU242" s="211" t="s">
        <v>21</v>
      </c>
      <c r="AY242" s="210" t="s">
        <v>156</v>
      </c>
      <c r="BK242" s="212">
        <f>SUM(BK243:BK266)</f>
        <v>0</v>
      </c>
    </row>
    <row r="243" s="1" customFormat="1" ht="16.5" customHeight="1">
      <c r="B243" s="37"/>
      <c r="C243" s="215" t="s">
        <v>371</v>
      </c>
      <c r="D243" s="215" t="s">
        <v>158</v>
      </c>
      <c r="E243" s="216" t="s">
        <v>372</v>
      </c>
      <c r="F243" s="217" t="s">
        <v>373</v>
      </c>
      <c r="G243" s="218" t="s">
        <v>177</v>
      </c>
      <c r="H243" s="219">
        <v>0.95999999999999996</v>
      </c>
      <c r="I243" s="220"/>
      <c r="J243" s="221">
        <f>ROUND(I243*H243,2)</f>
        <v>0</v>
      </c>
      <c r="K243" s="217" t="s">
        <v>162</v>
      </c>
      <c r="L243" s="42"/>
      <c r="M243" s="222" t="s">
        <v>1</v>
      </c>
      <c r="N243" s="223" t="s">
        <v>42</v>
      </c>
      <c r="O243" s="78"/>
      <c r="P243" s="224">
        <f>O243*H243</f>
        <v>0</v>
      </c>
      <c r="Q243" s="224">
        <v>0</v>
      </c>
      <c r="R243" s="224">
        <f>Q243*H243</f>
        <v>0</v>
      </c>
      <c r="S243" s="224">
        <v>0</v>
      </c>
      <c r="T243" s="225">
        <f>S243*H243</f>
        <v>0</v>
      </c>
      <c r="AR243" s="16" t="s">
        <v>163</v>
      </c>
      <c r="AT243" s="16" t="s">
        <v>158</v>
      </c>
      <c r="AU243" s="16" t="s">
        <v>79</v>
      </c>
      <c r="AY243" s="16" t="s">
        <v>156</v>
      </c>
      <c r="BE243" s="226">
        <f>IF(N243="základní",J243,0)</f>
        <v>0</v>
      </c>
      <c r="BF243" s="226">
        <f>IF(N243="snížená",J243,0)</f>
        <v>0</v>
      </c>
      <c r="BG243" s="226">
        <f>IF(N243="zákl. přenesená",J243,0)</f>
        <v>0</v>
      </c>
      <c r="BH243" s="226">
        <f>IF(N243="sníž. přenesená",J243,0)</f>
        <v>0</v>
      </c>
      <c r="BI243" s="226">
        <f>IF(N243="nulová",J243,0)</f>
        <v>0</v>
      </c>
      <c r="BJ243" s="16" t="s">
        <v>21</v>
      </c>
      <c r="BK243" s="226">
        <f>ROUND(I243*H243,2)</f>
        <v>0</v>
      </c>
      <c r="BL243" s="16" t="s">
        <v>163</v>
      </c>
      <c r="BM243" s="16" t="s">
        <v>374</v>
      </c>
    </row>
    <row r="244" s="1" customFormat="1">
      <c r="B244" s="37"/>
      <c r="C244" s="38"/>
      <c r="D244" s="227" t="s">
        <v>165</v>
      </c>
      <c r="E244" s="38"/>
      <c r="F244" s="228" t="s">
        <v>375</v>
      </c>
      <c r="G244" s="38"/>
      <c r="H244" s="38"/>
      <c r="I244" s="142"/>
      <c r="J244" s="38"/>
      <c r="K244" s="38"/>
      <c r="L244" s="42"/>
      <c r="M244" s="229"/>
      <c r="N244" s="78"/>
      <c r="O244" s="78"/>
      <c r="P244" s="78"/>
      <c r="Q244" s="78"/>
      <c r="R244" s="78"/>
      <c r="S244" s="78"/>
      <c r="T244" s="79"/>
      <c r="AT244" s="16" t="s">
        <v>165</v>
      </c>
      <c r="AU244" s="16" t="s">
        <v>79</v>
      </c>
    </row>
    <row r="245" s="1" customFormat="1">
      <c r="B245" s="37"/>
      <c r="C245" s="38"/>
      <c r="D245" s="227" t="s">
        <v>167</v>
      </c>
      <c r="E245" s="38"/>
      <c r="F245" s="230" t="s">
        <v>376</v>
      </c>
      <c r="G245" s="38"/>
      <c r="H245" s="38"/>
      <c r="I245" s="142"/>
      <c r="J245" s="38"/>
      <c r="K245" s="38"/>
      <c r="L245" s="42"/>
      <c r="M245" s="229"/>
      <c r="N245" s="78"/>
      <c r="O245" s="78"/>
      <c r="P245" s="78"/>
      <c r="Q245" s="78"/>
      <c r="R245" s="78"/>
      <c r="S245" s="78"/>
      <c r="T245" s="79"/>
      <c r="AT245" s="16" t="s">
        <v>167</v>
      </c>
      <c r="AU245" s="16" t="s">
        <v>79</v>
      </c>
    </row>
    <row r="246" s="13" customFormat="1">
      <c r="B246" s="241"/>
      <c r="C246" s="242"/>
      <c r="D246" s="227" t="s">
        <v>169</v>
      </c>
      <c r="E246" s="243" t="s">
        <v>1</v>
      </c>
      <c r="F246" s="244" t="s">
        <v>377</v>
      </c>
      <c r="G246" s="242"/>
      <c r="H246" s="245">
        <v>0.95999999999999996</v>
      </c>
      <c r="I246" s="246"/>
      <c r="J246" s="242"/>
      <c r="K246" s="242"/>
      <c r="L246" s="247"/>
      <c r="M246" s="248"/>
      <c r="N246" s="249"/>
      <c r="O246" s="249"/>
      <c r="P246" s="249"/>
      <c r="Q246" s="249"/>
      <c r="R246" s="249"/>
      <c r="S246" s="249"/>
      <c r="T246" s="250"/>
      <c r="AT246" s="251" t="s">
        <v>169</v>
      </c>
      <c r="AU246" s="251" t="s">
        <v>79</v>
      </c>
      <c r="AV246" s="13" t="s">
        <v>79</v>
      </c>
      <c r="AW246" s="13" t="s">
        <v>34</v>
      </c>
      <c r="AX246" s="13" t="s">
        <v>21</v>
      </c>
      <c r="AY246" s="251" t="s">
        <v>156</v>
      </c>
    </row>
    <row r="247" s="1" customFormat="1" ht="16.5" customHeight="1">
      <c r="B247" s="37"/>
      <c r="C247" s="215" t="s">
        <v>378</v>
      </c>
      <c r="D247" s="215" t="s">
        <v>158</v>
      </c>
      <c r="E247" s="216" t="s">
        <v>379</v>
      </c>
      <c r="F247" s="217" t="s">
        <v>380</v>
      </c>
      <c r="G247" s="218" t="s">
        <v>161</v>
      </c>
      <c r="H247" s="219">
        <v>4.4800000000000004</v>
      </c>
      <c r="I247" s="220"/>
      <c r="J247" s="221">
        <f>ROUND(I247*H247,2)</f>
        <v>0</v>
      </c>
      <c r="K247" s="217" t="s">
        <v>162</v>
      </c>
      <c r="L247" s="42"/>
      <c r="M247" s="222" t="s">
        <v>1</v>
      </c>
      <c r="N247" s="223" t="s">
        <v>42</v>
      </c>
      <c r="O247" s="78"/>
      <c r="P247" s="224">
        <f>O247*H247</f>
        <v>0</v>
      </c>
      <c r="Q247" s="224">
        <v>0.041744200000000002</v>
      </c>
      <c r="R247" s="224">
        <f>Q247*H247</f>
        <v>0.18701401600000003</v>
      </c>
      <c r="S247" s="224">
        <v>0</v>
      </c>
      <c r="T247" s="225">
        <f>S247*H247</f>
        <v>0</v>
      </c>
      <c r="AR247" s="16" t="s">
        <v>163</v>
      </c>
      <c r="AT247" s="16" t="s">
        <v>158</v>
      </c>
      <c r="AU247" s="16" t="s">
        <v>79</v>
      </c>
      <c r="AY247" s="16" t="s">
        <v>156</v>
      </c>
      <c r="BE247" s="226">
        <f>IF(N247="základní",J247,0)</f>
        <v>0</v>
      </c>
      <c r="BF247" s="226">
        <f>IF(N247="snížená",J247,0)</f>
        <v>0</v>
      </c>
      <c r="BG247" s="226">
        <f>IF(N247="zákl. přenesená",J247,0)</f>
        <v>0</v>
      </c>
      <c r="BH247" s="226">
        <f>IF(N247="sníž. přenesená",J247,0)</f>
        <v>0</v>
      </c>
      <c r="BI247" s="226">
        <f>IF(N247="nulová",J247,0)</f>
        <v>0</v>
      </c>
      <c r="BJ247" s="16" t="s">
        <v>21</v>
      </c>
      <c r="BK247" s="226">
        <f>ROUND(I247*H247,2)</f>
        <v>0</v>
      </c>
      <c r="BL247" s="16" t="s">
        <v>163</v>
      </c>
      <c r="BM247" s="16" t="s">
        <v>381</v>
      </c>
    </row>
    <row r="248" s="1" customFormat="1">
      <c r="B248" s="37"/>
      <c r="C248" s="38"/>
      <c r="D248" s="227" t="s">
        <v>165</v>
      </c>
      <c r="E248" s="38"/>
      <c r="F248" s="228" t="s">
        <v>382</v>
      </c>
      <c r="G248" s="38"/>
      <c r="H248" s="38"/>
      <c r="I248" s="142"/>
      <c r="J248" s="38"/>
      <c r="K248" s="38"/>
      <c r="L248" s="42"/>
      <c r="M248" s="229"/>
      <c r="N248" s="78"/>
      <c r="O248" s="78"/>
      <c r="P248" s="78"/>
      <c r="Q248" s="78"/>
      <c r="R248" s="78"/>
      <c r="S248" s="78"/>
      <c r="T248" s="79"/>
      <c r="AT248" s="16" t="s">
        <v>165</v>
      </c>
      <c r="AU248" s="16" t="s">
        <v>79</v>
      </c>
    </row>
    <row r="249" s="1" customFormat="1">
      <c r="B249" s="37"/>
      <c r="C249" s="38"/>
      <c r="D249" s="227" t="s">
        <v>167</v>
      </c>
      <c r="E249" s="38"/>
      <c r="F249" s="230" t="s">
        <v>383</v>
      </c>
      <c r="G249" s="38"/>
      <c r="H249" s="38"/>
      <c r="I249" s="142"/>
      <c r="J249" s="38"/>
      <c r="K249" s="38"/>
      <c r="L249" s="42"/>
      <c r="M249" s="229"/>
      <c r="N249" s="78"/>
      <c r="O249" s="78"/>
      <c r="P249" s="78"/>
      <c r="Q249" s="78"/>
      <c r="R249" s="78"/>
      <c r="S249" s="78"/>
      <c r="T249" s="79"/>
      <c r="AT249" s="16" t="s">
        <v>167</v>
      </c>
      <c r="AU249" s="16" t="s">
        <v>79</v>
      </c>
    </row>
    <row r="250" s="13" customFormat="1">
      <c r="B250" s="241"/>
      <c r="C250" s="242"/>
      <c r="D250" s="227" t="s">
        <v>169</v>
      </c>
      <c r="E250" s="243" t="s">
        <v>1</v>
      </c>
      <c r="F250" s="244" t="s">
        <v>384</v>
      </c>
      <c r="G250" s="242"/>
      <c r="H250" s="245">
        <v>4</v>
      </c>
      <c r="I250" s="246"/>
      <c r="J250" s="242"/>
      <c r="K250" s="242"/>
      <c r="L250" s="247"/>
      <c r="M250" s="248"/>
      <c r="N250" s="249"/>
      <c r="O250" s="249"/>
      <c r="P250" s="249"/>
      <c r="Q250" s="249"/>
      <c r="R250" s="249"/>
      <c r="S250" s="249"/>
      <c r="T250" s="250"/>
      <c r="AT250" s="251" t="s">
        <v>169</v>
      </c>
      <c r="AU250" s="251" t="s">
        <v>79</v>
      </c>
      <c r="AV250" s="13" t="s">
        <v>79</v>
      </c>
      <c r="AW250" s="13" t="s">
        <v>34</v>
      </c>
      <c r="AX250" s="13" t="s">
        <v>71</v>
      </c>
      <c r="AY250" s="251" t="s">
        <v>156</v>
      </c>
    </row>
    <row r="251" s="13" customFormat="1">
      <c r="B251" s="241"/>
      <c r="C251" s="242"/>
      <c r="D251" s="227" t="s">
        <v>169</v>
      </c>
      <c r="E251" s="243" t="s">
        <v>1</v>
      </c>
      <c r="F251" s="244" t="s">
        <v>385</v>
      </c>
      <c r="G251" s="242"/>
      <c r="H251" s="245">
        <v>0.47999999999999998</v>
      </c>
      <c r="I251" s="246"/>
      <c r="J251" s="242"/>
      <c r="K251" s="242"/>
      <c r="L251" s="247"/>
      <c r="M251" s="248"/>
      <c r="N251" s="249"/>
      <c r="O251" s="249"/>
      <c r="P251" s="249"/>
      <c r="Q251" s="249"/>
      <c r="R251" s="249"/>
      <c r="S251" s="249"/>
      <c r="T251" s="250"/>
      <c r="AT251" s="251" t="s">
        <v>169</v>
      </c>
      <c r="AU251" s="251" t="s">
        <v>79</v>
      </c>
      <c r="AV251" s="13" t="s">
        <v>79</v>
      </c>
      <c r="AW251" s="13" t="s">
        <v>34</v>
      </c>
      <c r="AX251" s="13" t="s">
        <v>71</v>
      </c>
      <c r="AY251" s="251" t="s">
        <v>156</v>
      </c>
    </row>
    <row r="252" s="14" customFormat="1">
      <c r="B252" s="252"/>
      <c r="C252" s="253"/>
      <c r="D252" s="227" t="s">
        <v>169</v>
      </c>
      <c r="E252" s="254" t="s">
        <v>1</v>
      </c>
      <c r="F252" s="255" t="s">
        <v>174</v>
      </c>
      <c r="G252" s="253"/>
      <c r="H252" s="256">
        <v>4.4800000000000004</v>
      </c>
      <c r="I252" s="257"/>
      <c r="J252" s="253"/>
      <c r="K252" s="253"/>
      <c r="L252" s="258"/>
      <c r="M252" s="259"/>
      <c r="N252" s="260"/>
      <c r="O252" s="260"/>
      <c r="P252" s="260"/>
      <c r="Q252" s="260"/>
      <c r="R252" s="260"/>
      <c r="S252" s="260"/>
      <c r="T252" s="261"/>
      <c r="AT252" s="262" t="s">
        <v>169</v>
      </c>
      <c r="AU252" s="262" t="s">
        <v>79</v>
      </c>
      <c r="AV252" s="14" t="s">
        <v>163</v>
      </c>
      <c r="AW252" s="14" t="s">
        <v>34</v>
      </c>
      <c r="AX252" s="14" t="s">
        <v>21</v>
      </c>
      <c r="AY252" s="262" t="s">
        <v>156</v>
      </c>
    </row>
    <row r="253" s="1" customFormat="1" ht="16.5" customHeight="1">
      <c r="B253" s="37"/>
      <c r="C253" s="215" t="s">
        <v>386</v>
      </c>
      <c r="D253" s="215" t="s">
        <v>158</v>
      </c>
      <c r="E253" s="216" t="s">
        <v>387</v>
      </c>
      <c r="F253" s="217" t="s">
        <v>388</v>
      </c>
      <c r="G253" s="218" t="s">
        <v>161</v>
      </c>
      <c r="H253" s="219">
        <v>4.4800000000000004</v>
      </c>
      <c r="I253" s="220"/>
      <c r="J253" s="221">
        <f>ROUND(I253*H253,2)</f>
        <v>0</v>
      </c>
      <c r="K253" s="217" t="s">
        <v>162</v>
      </c>
      <c r="L253" s="42"/>
      <c r="M253" s="222" t="s">
        <v>1</v>
      </c>
      <c r="N253" s="223" t="s">
        <v>42</v>
      </c>
      <c r="O253" s="78"/>
      <c r="P253" s="224">
        <f>O253*H253</f>
        <v>0</v>
      </c>
      <c r="Q253" s="224">
        <v>1.5E-05</v>
      </c>
      <c r="R253" s="224">
        <f>Q253*H253</f>
        <v>6.7200000000000007E-05</v>
      </c>
      <c r="S253" s="224">
        <v>0</v>
      </c>
      <c r="T253" s="225">
        <f>S253*H253</f>
        <v>0</v>
      </c>
      <c r="AR253" s="16" t="s">
        <v>163</v>
      </c>
      <c r="AT253" s="16" t="s">
        <v>158</v>
      </c>
      <c r="AU253" s="16" t="s">
        <v>79</v>
      </c>
      <c r="AY253" s="16" t="s">
        <v>156</v>
      </c>
      <c r="BE253" s="226">
        <f>IF(N253="základní",J253,0)</f>
        <v>0</v>
      </c>
      <c r="BF253" s="226">
        <f>IF(N253="snížená",J253,0)</f>
        <v>0</v>
      </c>
      <c r="BG253" s="226">
        <f>IF(N253="zákl. přenesená",J253,0)</f>
        <v>0</v>
      </c>
      <c r="BH253" s="226">
        <f>IF(N253="sníž. přenesená",J253,0)</f>
        <v>0</v>
      </c>
      <c r="BI253" s="226">
        <f>IF(N253="nulová",J253,0)</f>
        <v>0</v>
      </c>
      <c r="BJ253" s="16" t="s">
        <v>21</v>
      </c>
      <c r="BK253" s="226">
        <f>ROUND(I253*H253,2)</f>
        <v>0</v>
      </c>
      <c r="BL253" s="16" t="s">
        <v>163</v>
      </c>
      <c r="BM253" s="16" t="s">
        <v>389</v>
      </c>
    </row>
    <row r="254" s="1" customFormat="1">
      <c r="B254" s="37"/>
      <c r="C254" s="38"/>
      <c r="D254" s="227" t="s">
        <v>165</v>
      </c>
      <c r="E254" s="38"/>
      <c r="F254" s="228" t="s">
        <v>390</v>
      </c>
      <c r="G254" s="38"/>
      <c r="H254" s="38"/>
      <c r="I254" s="142"/>
      <c r="J254" s="38"/>
      <c r="K254" s="38"/>
      <c r="L254" s="42"/>
      <c r="M254" s="229"/>
      <c r="N254" s="78"/>
      <c r="O254" s="78"/>
      <c r="P254" s="78"/>
      <c r="Q254" s="78"/>
      <c r="R254" s="78"/>
      <c r="S254" s="78"/>
      <c r="T254" s="79"/>
      <c r="AT254" s="16" t="s">
        <v>165</v>
      </c>
      <c r="AU254" s="16" t="s">
        <v>79</v>
      </c>
    </row>
    <row r="255" s="1" customFormat="1">
      <c r="B255" s="37"/>
      <c r="C255" s="38"/>
      <c r="D255" s="227" t="s">
        <v>167</v>
      </c>
      <c r="E255" s="38"/>
      <c r="F255" s="230" t="s">
        <v>383</v>
      </c>
      <c r="G255" s="38"/>
      <c r="H255" s="38"/>
      <c r="I255" s="142"/>
      <c r="J255" s="38"/>
      <c r="K255" s="38"/>
      <c r="L255" s="42"/>
      <c r="M255" s="229"/>
      <c r="N255" s="78"/>
      <c r="O255" s="78"/>
      <c r="P255" s="78"/>
      <c r="Q255" s="78"/>
      <c r="R255" s="78"/>
      <c r="S255" s="78"/>
      <c r="T255" s="79"/>
      <c r="AT255" s="16" t="s">
        <v>167</v>
      </c>
      <c r="AU255" s="16" t="s">
        <v>79</v>
      </c>
    </row>
    <row r="256" s="1" customFormat="1" ht="16.5" customHeight="1">
      <c r="B256" s="37"/>
      <c r="C256" s="215" t="s">
        <v>391</v>
      </c>
      <c r="D256" s="215" t="s">
        <v>158</v>
      </c>
      <c r="E256" s="216" t="s">
        <v>392</v>
      </c>
      <c r="F256" s="217" t="s">
        <v>393</v>
      </c>
      <c r="G256" s="218" t="s">
        <v>282</v>
      </c>
      <c r="H256" s="219">
        <v>0.13300000000000001</v>
      </c>
      <c r="I256" s="220"/>
      <c r="J256" s="221">
        <f>ROUND(I256*H256,2)</f>
        <v>0</v>
      </c>
      <c r="K256" s="217" t="s">
        <v>162</v>
      </c>
      <c r="L256" s="42"/>
      <c r="M256" s="222" t="s">
        <v>1</v>
      </c>
      <c r="N256" s="223" t="s">
        <v>42</v>
      </c>
      <c r="O256" s="78"/>
      <c r="P256" s="224">
        <f>O256*H256</f>
        <v>0</v>
      </c>
      <c r="Q256" s="224">
        <v>1.0487652000000001</v>
      </c>
      <c r="R256" s="224">
        <f>Q256*H256</f>
        <v>0.1394857716</v>
      </c>
      <c r="S256" s="224">
        <v>0</v>
      </c>
      <c r="T256" s="225">
        <f>S256*H256</f>
        <v>0</v>
      </c>
      <c r="AR256" s="16" t="s">
        <v>163</v>
      </c>
      <c r="AT256" s="16" t="s">
        <v>158</v>
      </c>
      <c r="AU256" s="16" t="s">
        <v>79</v>
      </c>
      <c r="AY256" s="16" t="s">
        <v>156</v>
      </c>
      <c r="BE256" s="226">
        <f>IF(N256="základní",J256,0)</f>
        <v>0</v>
      </c>
      <c r="BF256" s="226">
        <f>IF(N256="snížená",J256,0)</f>
        <v>0</v>
      </c>
      <c r="BG256" s="226">
        <f>IF(N256="zákl. přenesená",J256,0)</f>
        <v>0</v>
      </c>
      <c r="BH256" s="226">
        <f>IF(N256="sníž. přenesená",J256,0)</f>
        <v>0</v>
      </c>
      <c r="BI256" s="226">
        <f>IF(N256="nulová",J256,0)</f>
        <v>0</v>
      </c>
      <c r="BJ256" s="16" t="s">
        <v>21</v>
      </c>
      <c r="BK256" s="226">
        <f>ROUND(I256*H256,2)</f>
        <v>0</v>
      </c>
      <c r="BL256" s="16" t="s">
        <v>163</v>
      </c>
      <c r="BM256" s="16" t="s">
        <v>394</v>
      </c>
    </row>
    <row r="257" s="1" customFormat="1">
      <c r="B257" s="37"/>
      <c r="C257" s="38"/>
      <c r="D257" s="227" t="s">
        <v>165</v>
      </c>
      <c r="E257" s="38"/>
      <c r="F257" s="228" t="s">
        <v>395</v>
      </c>
      <c r="G257" s="38"/>
      <c r="H257" s="38"/>
      <c r="I257" s="142"/>
      <c r="J257" s="38"/>
      <c r="K257" s="38"/>
      <c r="L257" s="42"/>
      <c r="M257" s="229"/>
      <c r="N257" s="78"/>
      <c r="O257" s="78"/>
      <c r="P257" s="78"/>
      <c r="Q257" s="78"/>
      <c r="R257" s="78"/>
      <c r="S257" s="78"/>
      <c r="T257" s="79"/>
      <c r="AT257" s="16" t="s">
        <v>165</v>
      </c>
      <c r="AU257" s="16" t="s">
        <v>79</v>
      </c>
    </row>
    <row r="258" s="1" customFormat="1">
      <c r="B258" s="37"/>
      <c r="C258" s="38"/>
      <c r="D258" s="227" t="s">
        <v>167</v>
      </c>
      <c r="E258" s="38"/>
      <c r="F258" s="230" t="s">
        <v>396</v>
      </c>
      <c r="G258" s="38"/>
      <c r="H258" s="38"/>
      <c r="I258" s="142"/>
      <c r="J258" s="38"/>
      <c r="K258" s="38"/>
      <c r="L258" s="42"/>
      <c r="M258" s="229"/>
      <c r="N258" s="78"/>
      <c r="O258" s="78"/>
      <c r="P258" s="78"/>
      <c r="Q258" s="78"/>
      <c r="R258" s="78"/>
      <c r="S258" s="78"/>
      <c r="T258" s="79"/>
      <c r="AT258" s="16" t="s">
        <v>167</v>
      </c>
      <c r="AU258" s="16" t="s">
        <v>79</v>
      </c>
    </row>
    <row r="259" s="12" customFormat="1">
      <c r="B259" s="231"/>
      <c r="C259" s="232"/>
      <c r="D259" s="227" t="s">
        <v>169</v>
      </c>
      <c r="E259" s="233" t="s">
        <v>1</v>
      </c>
      <c r="F259" s="234" t="s">
        <v>397</v>
      </c>
      <c r="G259" s="232"/>
      <c r="H259" s="233" t="s">
        <v>1</v>
      </c>
      <c r="I259" s="235"/>
      <c r="J259" s="232"/>
      <c r="K259" s="232"/>
      <c r="L259" s="236"/>
      <c r="M259" s="237"/>
      <c r="N259" s="238"/>
      <c r="O259" s="238"/>
      <c r="P259" s="238"/>
      <c r="Q259" s="238"/>
      <c r="R259" s="238"/>
      <c r="S259" s="238"/>
      <c r="T259" s="239"/>
      <c r="AT259" s="240" t="s">
        <v>169</v>
      </c>
      <c r="AU259" s="240" t="s">
        <v>79</v>
      </c>
      <c r="AV259" s="12" t="s">
        <v>21</v>
      </c>
      <c r="AW259" s="12" t="s">
        <v>34</v>
      </c>
      <c r="AX259" s="12" t="s">
        <v>71</v>
      </c>
      <c r="AY259" s="240" t="s">
        <v>156</v>
      </c>
    </row>
    <row r="260" s="13" customFormat="1">
      <c r="B260" s="241"/>
      <c r="C260" s="242"/>
      <c r="D260" s="227" t="s">
        <v>169</v>
      </c>
      <c r="E260" s="243" t="s">
        <v>1</v>
      </c>
      <c r="F260" s="244" t="s">
        <v>398</v>
      </c>
      <c r="G260" s="242"/>
      <c r="H260" s="245">
        <v>0.033000000000000002</v>
      </c>
      <c r="I260" s="246"/>
      <c r="J260" s="242"/>
      <c r="K260" s="242"/>
      <c r="L260" s="247"/>
      <c r="M260" s="248"/>
      <c r="N260" s="249"/>
      <c r="O260" s="249"/>
      <c r="P260" s="249"/>
      <c r="Q260" s="249"/>
      <c r="R260" s="249"/>
      <c r="S260" s="249"/>
      <c r="T260" s="250"/>
      <c r="AT260" s="251" t="s">
        <v>169</v>
      </c>
      <c r="AU260" s="251" t="s">
        <v>79</v>
      </c>
      <c r="AV260" s="13" t="s">
        <v>79</v>
      </c>
      <c r="AW260" s="13" t="s">
        <v>34</v>
      </c>
      <c r="AX260" s="13" t="s">
        <v>71</v>
      </c>
      <c r="AY260" s="251" t="s">
        <v>156</v>
      </c>
    </row>
    <row r="261" s="12" customFormat="1">
      <c r="B261" s="231"/>
      <c r="C261" s="232"/>
      <c r="D261" s="227" t="s">
        <v>169</v>
      </c>
      <c r="E261" s="233" t="s">
        <v>1</v>
      </c>
      <c r="F261" s="234" t="s">
        <v>399</v>
      </c>
      <c r="G261" s="232"/>
      <c r="H261" s="233" t="s">
        <v>1</v>
      </c>
      <c r="I261" s="235"/>
      <c r="J261" s="232"/>
      <c r="K261" s="232"/>
      <c r="L261" s="236"/>
      <c r="M261" s="237"/>
      <c r="N261" s="238"/>
      <c r="O261" s="238"/>
      <c r="P261" s="238"/>
      <c r="Q261" s="238"/>
      <c r="R261" s="238"/>
      <c r="S261" s="238"/>
      <c r="T261" s="239"/>
      <c r="AT261" s="240" t="s">
        <v>169</v>
      </c>
      <c r="AU261" s="240" t="s">
        <v>79</v>
      </c>
      <c r="AV261" s="12" t="s">
        <v>21</v>
      </c>
      <c r="AW261" s="12" t="s">
        <v>34</v>
      </c>
      <c r="AX261" s="12" t="s">
        <v>71</v>
      </c>
      <c r="AY261" s="240" t="s">
        <v>156</v>
      </c>
    </row>
    <row r="262" s="13" customFormat="1">
      <c r="B262" s="241"/>
      <c r="C262" s="242"/>
      <c r="D262" s="227" t="s">
        <v>169</v>
      </c>
      <c r="E262" s="243" t="s">
        <v>1</v>
      </c>
      <c r="F262" s="244" t="s">
        <v>400</v>
      </c>
      <c r="G262" s="242"/>
      <c r="H262" s="245">
        <v>0.10000000000000001</v>
      </c>
      <c r="I262" s="246"/>
      <c r="J262" s="242"/>
      <c r="K262" s="242"/>
      <c r="L262" s="247"/>
      <c r="M262" s="248"/>
      <c r="N262" s="249"/>
      <c r="O262" s="249"/>
      <c r="P262" s="249"/>
      <c r="Q262" s="249"/>
      <c r="R262" s="249"/>
      <c r="S262" s="249"/>
      <c r="T262" s="250"/>
      <c r="AT262" s="251" t="s">
        <v>169</v>
      </c>
      <c r="AU262" s="251" t="s">
        <v>79</v>
      </c>
      <c r="AV262" s="13" t="s">
        <v>79</v>
      </c>
      <c r="AW262" s="13" t="s">
        <v>34</v>
      </c>
      <c r="AX262" s="13" t="s">
        <v>71</v>
      </c>
      <c r="AY262" s="251" t="s">
        <v>156</v>
      </c>
    </row>
    <row r="263" s="14" customFormat="1">
      <c r="B263" s="252"/>
      <c r="C263" s="253"/>
      <c r="D263" s="227" t="s">
        <v>169</v>
      </c>
      <c r="E263" s="254" t="s">
        <v>1</v>
      </c>
      <c r="F263" s="255" t="s">
        <v>174</v>
      </c>
      <c r="G263" s="253"/>
      <c r="H263" s="256">
        <v>0.13300000000000001</v>
      </c>
      <c r="I263" s="257"/>
      <c r="J263" s="253"/>
      <c r="K263" s="253"/>
      <c r="L263" s="258"/>
      <c r="M263" s="259"/>
      <c r="N263" s="260"/>
      <c r="O263" s="260"/>
      <c r="P263" s="260"/>
      <c r="Q263" s="260"/>
      <c r="R263" s="260"/>
      <c r="S263" s="260"/>
      <c r="T263" s="261"/>
      <c r="AT263" s="262" t="s">
        <v>169</v>
      </c>
      <c r="AU263" s="262" t="s">
        <v>79</v>
      </c>
      <c r="AV263" s="14" t="s">
        <v>163</v>
      </c>
      <c r="AW263" s="14" t="s">
        <v>34</v>
      </c>
      <c r="AX263" s="14" t="s">
        <v>21</v>
      </c>
      <c r="AY263" s="262" t="s">
        <v>156</v>
      </c>
    </row>
    <row r="264" s="1" customFormat="1" ht="16.5" customHeight="1">
      <c r="B264" s="37"/>
      <c r="C264" s="215" t="s">
        <v>401</v>
      </c>
      <c r="D264" s="215" t="s">
        <v>158</v>
      </c>
      <c r="E264" s="216" t="s">
        <v>402</v>
      </c>
      <c r="F264" s="217" t="s">
        <v>403</v>
      </c>
      <c r="G264" s="218" t="s">
        <v>185</v>
      </c>
      <c r="H264" s="219">
        <v>10</v>
      </c>
      <c r="I264" s="220"/>
      <c r="J264" s="221">
        <f>ROUND(I264*H264,2)</f>
        <v>0</v>
      </c>
      <c r="K264" s="217" t="s">
        <v>162</v>
      </c>
      <c r="L264" s="42"/>
      <c r="M264" s="222" t="s">
        <v>1</v>
      </c>
      <c r="N264" s="223" t="s">
        <v>42</v>
      </c>
      <c r="O264" s="78"/>
      <c r="P264" s="224">
        <f>O264*H264</f>
        <v>0</v>
      </c>
      <c r="Q264" s="224">
        <v>0.00662</v>
      </c>
      <c r="R264" s="224">
        <f>Q264*H264</f>
        <v>0.066199999999999995</v>
      </c>
      <c r="S264" s="224">
        <v>0</v>
      </c>
      <c r="T264" s="225">
        <f>S264*H264</f>
        <v>0</v>
      </c>
      <c r="AR264" s="16" t="s">
        <v>163</v>
      </c>
      <c r="AT264" s="16" t="s">
        <v>158</v>
      </c>
      <c r="AU264" s="16" t="s">
        <v>79</v>
      </c>
      <c r="AY264" s="16" t="s">
        <v>156</v>
      </c>
      <c r="BE264" s="226">
        <f>IF(N264="základní",J264,0)</f>
        <v>0</v>
      </c>
      <c r="BF264" s="226">
        <f>IF(N264="snížená",J264,0)</f>
        <v>0</v>
      </c>
      <c r="BG264" s="226">
        <f>IF(N264="zákl. přenesená",J264,0)</f>
        <v>0</v>
      </c>
      <c r="BH264" s="226">
        <f>IF(N264="sníž. přenesená",J264,0)</f>
        <v>0</v>
      </c>
      <c r="BI264" s="226">
        <f>IF(N264="nulová",J264,0)</f>
        <v>0</v>
      </c>
      <c r="BJ264" s="16" t="s">
        <v>21</v>
      </c>
      <c r="BK264" s="226">
        <f>ROUND(I264*H264,2)</f>
        <v>0</v>
      </c>
      <c r="BL264" s="16" t="s">
        <v>163</v>
      </c>
      <c r="BM264" s="16" t="s">
        <v>404</v>
      </c>
    </row>
    <row r="265" s="1" customFormat="1">
      <c r="B265" s="37"/>
      <c r="C265" s="38"/>
      <c r="D265" s="227" t="s">
        <v>165</v>
      </c>
      <c r="E265" s="38"/>
      <c r="F265" s="228" t="s">
        <v>405</v>
      </c>
      <c r="G265" s="38"/>
      <c r="H265" s="38"/>
      <c r="I265" s="142"/>
      <c r="J265" s="38"/>
      <c r="K265" s="38"/>
      <c r="L265" s="42"/>
      <c r="M265" s="229"/>
      <c r="N265" s="78"/>
      <c r="O265" s="78"/>
      <c r="P265" s="78"/>
      <c r="Q265" s="78"/>
      <c r="R265" s="78"/>
      <c r="S265" s="78"/>
      <c r="T265" s="79"/>
      <c r="AT265" s="16" t="s">
        <v>165</v>
      </c>
      <c r="AU265" s="16" t="s">
        <v>79</v>
      </c>
    </row>
    <row r="266" s="1" customFormat="1">
      <c r="B266" s="37"/>
      <c r="C266" s="38"/>
      <c r="D266" s="227" t="s">
        <v>167</v>
      </c>
      <c r="E266" s="38"/>
      <c r="F266" s="230" t="s">
        <v>406</v>
      </c>
      <c r="G266" s="38"/>
      <c r="H266" s="38"/>
      <c r="I266" s="142"/>
      <c r="J266" s="38"/>
      <c r="K266" s="38"/>
      <c r="L266" s="42"/>
      <c r="M266" s="229"/>
      <c r="N266" s="78"/>
      <c r="O266" s="78"/>
      <c r="P266" s="78"/>
      <c r="Q266" s="78"/>
      <c r="R266" s="78"/>
      <c r="S266" s="78"/>
      <c r="T266" s="79"/>
      <c r="AT266" s="16" t="s">
        <v>167</v>
      </c>
      <c r="AU266" s="16" t="s">
        <v>79</v>
      </c>
    </row>
    <row r="267" s="11" customFormat="1" ht="22.8" customHeight="1">
      <c r="B267" s="199"/>
      <c r="C267" s="200"/>
      <c r="D267" s="201" t="s">
        <v>70</v>
      </c>
      <c r="E267" s="213" t="s">
        <v>163</v>
      </c>
      <c r="F267" s="213" t="s">
        <v>407</v>
      </c>
      <c r="G267" s="200"/>
      <c r="H267" s="200"/>
      <c r="I267" s="203"/>
      <c r="J267" s="214">
        <f>BK267</f>
        <v>0</v>
      </c>
      <c r="K267" s="200"/>
      <c r="L267" s="205"/>
      <c r="M267" s="206"/>
      <c r="N267" s="207"/>
      <c r="O267" s="207"/>
      <c r="P267" s="208">
        <f>SUM(P268:P303)</f>
        <v>0</v>
      </c>
      <c r="Q267" s="207"/>
      <c r="R267" s="208">
        <f>SUM(R268:R303)</f>
        <v>25.673652818000001</v>
      </c>
      <c r="S267" s="207"/>
      <c r="T267" s="209">
        <f>SUM(T268:T303)</f>
        <v>0</v>
      </c>
      <c r="AR267" s="210" t="s">
        <v>21</v>
      </c>
      <c r="AT267" s="211" t="s">
        <v>70</v>
      </c>
      <c r="AU267" s="211" t="s">
        <v>21</v>
      </c>
      <c r="AY267" s="210" t="s">
        <v>156</v>
      </c>
      <c r="BK267" s="212">
        <f>SUM(BK268:BK303)</f>
        <v>0</v>
      </c>
    </row>
    <row r="268" s="1" customFormat="1" ht="16.5" customHeight="1">
      <c r="B268" s="37"/>
      <c r="C268" s="215" t="s">
        <v>408</v>
      </c>
      <c r="D268" s="215" t="s">
        <v>158</v>
      </c>
      <c r="E268" s="216" t="s">
        <v>409</v>
      </c>
      <c r="F268" s="217" t="s">
        <v>410</v>
      </c>
      <c r="G268" s="218" t="s">
        <v>282</v>
      </c>
      <c r="H268" s="219">
        <v>0.751</v>
      </c>
      <c r="I268" s="220"/>
      <c r="J268" s="221">
        <f>ROUND(I268*H268,2)</f>
        <v>0</v>
      </c>
      <c r="K268" s="217" t="s">
        <v>162</v>
      </c>
      <c r="L268" s="42"/>
      <c r="M268" s="222" t="s">
        <v>1</v>
      </c>
      <c r="N268" s="223" t="s">
        <v>42</v>
      </c>
      <c r="O268" s="78"/>
      <c r="P268" s="224">
        <f>O268*H268</f>
        <v>0</v>
      </c>
      <c r="Q268" s="224">
        <v>1.0597380000000001</v>
      </c>
      <c r="R268" s="224">
        <f>Q268*H268</f>
        <v>0.79586323800000003</v>
      </c>
      <c r="S268" s="224">
        <v>0</v>
      </c>
      <c r="T268" s="225">
        <f>S268*H268</f>
        <v>0</v>
      </c>
      <c r="AR268" s="16" t="s">
        <v>163</v>
      </c>
      <c r="AT268" s="16" t="s">
        <v>158</v>
      </c>
      <c r="AU268" s="16" t="s">
        <v>79</v>
      </c>
      <c r="AY268" s="16" t="s">
        <v>156</v>
      </c>
      <c r="BE268" s="226">
        <f>IF(N268="základní",J268,0)</f>
        <v>0</v>
      </c>
      <c r="BF268" s="226">
        <f>IF(N268="snížená",J268,0)</f>
        <v>0</v>
      </c>
      <c r="BG268" s="226">
        <f>IF(N268="zákl. přenesená",J268,0)</f>
        <v>0</v>
      </c>
      <c r="BH268" s="226">
        <f>IF(N268="sníž. přenesená",J268,0)</f>
        <v>0</v>
      </c>
      <c r="BI268" s="226">
        <f>IF(N268="nulová",J268,0)</f>
        <v>0</v>
      </c>
      <c r="BJ268" s="16" t="s">
        <v>21</v>
      </c>
      <c r="BK268" s="226">
        <f>ROUND(I268*H268,2)</f>
        <v>0</v>
      </c>
      <c r="BL268" s="16" t="s">
        <v>163</v>
      </c>
      <c r="BM268" s="16" t="s">
        <v>411</v>
      </c>
    </row>
    <row r="269" s="1" customFormat="1">
      <c r="B269" s="37"/>
      <c r="C269" s="38"/>
      <c r="D269" s="227" t="s">
        <v>165</v>
      </c>
      <c r="E269" s="38"/>
      <c r="F269" s="228" t="s">
        <v>412</v>
      </c>
      <c r="G269" s="38"/>
      <c r="H269" s="38"/>
      <c r="I269" s="142"/>
      <c r="J269" s="38"/>
      <c r="K269" s="38"/>
      <c r="L269" s="42"/>
      <c r="M269" s="229"/>
      <c r="N269" s="78"/>
      <c r="O269" s="78"/>
      <c r="P269" s="78"/>
      <c r="Q269" s="78"/>
      <c r="R269" s="78"/>
      <c r="S269" s="78"/>
      <c r="T269" s="79"/>
      <c r="AT269" s="16" t="s">
        <v>165</v>
      </c>
      <c r="AU269" s="16" t="s">
        <v>79</v>
      </c>
    </row>
    <row r="270" s="1" customFormat="1">
      <c r="B270" s="37"/>
      <c r="C270" s="38"/>
      <c r="D270" s="227" t="s">
        <v>167</v>
      </c>
      <c r="E270" s="38"/>
      <c r="F270" s="230" t="s">
        <v>366</v>
      </c>
      <c r="G270" s="38"/>
      <c r="H270" s="38"/>
      <c r="I270" s="142"/>
      <c r="J270" s="38"/>
      <c r="K270" s="38"/>
      <c r="L270" s="42"/>
      <c r="M270" s="229"/>
      <c r="N270" s="78"/>
      <c r="O270" s="78"/>
      <c r="P270" s="78"/>
      <c r="Q270" s="78"/>
      <c r="R270" s="78"/>
      <c r="S270" s="78"/>
      <c r="T270" s="79"/>
      <c r="AT270" s="16" t="s">
        <v>167</v>
      </c>
      <c r="AU270" s="16" t="s">
        <v>79</v>
      </c>
    </row>
    <row r="271" s="12" customFormat="1">
      <c r="B271" s="231"/>
      <c r="C271" s="232"/>
      <c r="D271" s="227" t="s">
        <v>169</v>
      </c>
      <c r="E271" s="233" t="s">
        <v>1</v>
      </c>
      <c r="F271" s="234" t="s">
        <v>413</v>
      </c>
      <c r="G271" s="232"/>
      <c r="H271" s="233" t="s">
        <v>1</v>
      </c>
      <c r="I271" s="235"/>
      <c r="J271" s="232"/>
      <c r="K271" s="232"/>
      <c r="L271" s="236"/>
      <c r="M271" s="237"/>
      <c r="N271" s="238"/>
      <c r="O271" s="238"/>
      <c r="P271" s="238"/>
      <c r="Q271" s="238"/>
      <c r="R271" s="238"/>
      <c r="S271" s="238"/>
      <c r="T271" s="239"/>
      <c r="AT271" s="240" t="s">
        <v>169</v>
      </c>
      <c r="AU271" s="240" t="s">
        <v>79</v>
      </c>
      <c r="AV271" s="12" t="s">
        <v>21</v>
      </c>
      <c r="AW271" s="12" t="s">
        <v>34</v>
      </c>
      <c r="AX271" s="12" t="s">
        <v>71</v>
      </c>
      <c r="AY271" s="240" t="s">
        <v>156</v>
      </c>
    </row>
    <row r="272" s="13" customFormat="1">
      <c r="B272" s="241"/>
      <c r="C272" s="242"/>
      <c r="D272" s="227" t="s">
        <v>169</v>
      </c>
      <c r="E272" s="243" t="s">
        <v>1</v>
      </c>
      <c r="F272" s="244" t="s">
        <v>414</v>
      </c>
      <c r="G272" s="242"/>
      <c r="H272" s="245">
        <v>0.751</v>
      </c>
      <c r="I272" s="246"/>
      <c r="J272" s="242"/>
      <c r="K272" s="242"/>
      <c r="L272" s="247"/>
      <c r="M272" s="248"/>
      <c r="N272" s="249"/>
      <c r="O272" s="249"/>
      <c r="P272" s="249"/>
      <c r="Q272" s="249"/>
      <c r="R272" s="249"/>
      <c r="S272" s="249"/>
      <c r="T272" s="250"/>
      <c r="AT272" s="251" t="s">
        <v>169</v>
      </c>
      <c r="AU272" s="251" t="s">
        <v>79</v>
      </c>
      <c r="AV272" s="13" t="s">
        <v>79</v>
      </c>
      <c r="AW272" s="13" t="s">
        <v>34</v>
      </c>
      <c r="AX272" s="13" t="s">
        <v>21</v>
      </c>
      <c r="AY272" s="251" t="s">
        <v>156</v>
      </c>
    </row>
    <row r="273" s="1" customFormat="1" ht="16.5" customHeight="1">
      <c r="B273" s="37"/>
      <c r="C273" s="215" t="s">
        <v>415</v>
      </c>
      <c r="D273" s="215" t="s">
        <v>158</v>
      </c>
      <c r="E273" s="216" t="s">
        <v>416</v>
      </c>
      <c r="F273" s="217" t="s">
        <v>417</v>
      </c>
      <c r="G273" s="218" t="s">
        <v>161</v>
      </c>
      <c r="H273" s="219">
        <v>0.67200000000000004</v>
      </c>
      <c r="I273" s="220"/>
      <c r="J273" s="221">
        <f>ROUND(I273*H273,2)</f>
        <v>0</v>
      </c>
      <c r="K273" s="217" t="s">
        <v>162</v>
      </c>
      <c r="L273" s="42"/>
      <c r="M273" s="222" t="s">
        <v>1</v>
      </c>
      <c r="N273" s="223" t="s">
        <v>42</v>
      </c>
      <c r="O273" s="78"/>
      <c r="P273" s="224">
        <f>O273*H273</f>
        <v>0</v>
      </c>
      <c r="Q273" s="224">
        <v>0.02102</v>
      </c>
      <c r="R273" s="224">
        <f>Q273*H273</f>
        <v>0.014125440000000001</v>
      </c>
      <c r="S273" s="224">
        <v>0</v>
      </c>
      <c r="T273" s="225">
        <f>S273*H273</f>
        <v>0</v>
      </c>
      <c r="AR273" s="16" t="s">
        <v>163</v>
      </c>
      <c r="AT273" s="16" t="s">
        <v>158</v>
      </c>
      <c r="AU273" s="16" t="s">
        <v>79</v>
      </c>
      <c r="AY273" s="16" t="s">
        <v>156</v>
      </c>
      <c r="BE273" s="226">
        <f>IF(N273="základní",J273,0)</f>
        <v>0</v>
      </c>
      <c r="BF273" s="226">
        <f>IF(N273="snížená",J273,0)</f>
        <v>0</v>
      </c>
      <c r="BG273" s="226">
        <f>IF(N273="zákl. přenesená",J273,0)</f>
        <v>0</v>
      </c>
      <c r="BH273" s="226">
        <f>IF(N273="sníž. přenesená",J273,0)</f>
        <v>0</v>
      </c>
      <c r="BI273" s="226">
        <f>IF(N273="nulová",J273,0)</f>
        <v>0</v>
      </c>
      <c r="BJ273" s="16" t="s">
        <v>21</v>
      </c>
      <c r="BK273" s="226">
        <f>ROUND(I273*H273,2)</f>
        <v>0</v>
      </c>
      <c r="BL273" s="16" t="s">
        <v>163</v>
      </c>
      <c r="BM273" s="16" t="s">
        <v>418</v>
      </c>
    </row>
    <row r="274" s="1" customFormat="1">
      <c r="B274" s="37"/>
      <c r="C274" s="38"/>
      <c r="D274" s="227" t="s">
        <v>165</v>
      </c>
      <c r="E274" s="38"/>
      <c r="F274" s="228" t="s">
        <v>419</v>
      </c>
      <c r="G274" s="38"/>
      <c r="H274" s="38"/>
      <c r="I274" s="142"/>
      <c r="J274" s="38"/>
      <c r="K274" s="38"/>
      <c r="L274" s="42"/>
      <c r="M274" s="229"/>
      <c r="N274" s="78"/>
      <c r="O274" s="78"/>
      <c r="P274" s="78"/>
      <c r="Q274" s="78"/>
      <c r="R274" s="78"/>
      <c r="S274" s="78"/>
      <c r="T274" s="79"/>
      <c r="AT274" s="16" t="s">
        <v>165</v>
      </c>
      <c r="AU274" s="16" t="s">
        <v>79</v>
      </c>
    </row>
    <row r="275" s="1" customFormat="1">
      <c r="B275" s="37"/>
      <c r="C275" s="38"/>
      <c r="D275" s="227" t="s">
        <v>167</v>
      </c>
      <c r="E275" s="38"/>
      <c r="F275" s="230" t="s">
        <v>420</v>
      </c>
      <c r="G275" s="38"/>
      <c r="H275" s="38"/>
      <c r="I275" s="142"/>
      <c r="J275" s="38"/>
      <c r="K275" s="38"/>
      <c r="L275" s="42"/>
      <c r="M275" s="229"/>
      <c r="N275" s="78"/>
      <c r="O275" s="78"/>
      <c r="P275" s="78"/>
      <c r="Q275" s="78"/>
      <c r="R275" s="78"/>
      <c r="S275" s="78"/>
      <c r="T275" s="79"/>
      <c r="AT275" s="16" t="s">
        <v>167</v>
      </c>
      <c r="AU275" s="16" t="s">
        <v>79</v>
      </c>
    </row>
    <row r="276" s="1" customFormat="1">
      <c r="B276" s="37"/>
      <c r="C276" s="38"/>
      <c r="D276" s="227" t="s">
        <v>189</v>
      </c>
      <c r="E276" s="38"/>
      <c r="F276" s="230" t="s">
        <v>421</v>
      </c>
      <c r="G276" s="38"/>
      <c r="H276" s="38"/>
      <c r="I276" s="142"/>
      <c r="J276" s="38"/>
      <c r="K276" s="38"/>
      <c r="L276" s="42"/>
      <c r="M276" s="229"/>
      <c r="N276" s="78"/>
      <c r="O276" s="78"/>
      <c r="P276" s="78"/>
      <c r="Q276" s="78"/>
      <c r="R276" s="78"/>
      <c r="S276" s="78"/>
      <c r="T276" s="79"/>
      <c r="AT276" s="16" t="s">
        <v>189</v>
      </c>
      <c r="AU276" s="16" t="s">
        <v>79</v>
      </c>
    </row>
    <row r="277" s="12" customFormat="1">
      <c r="B277" s="231"/>
      <c r="C277" s="232"/>
      <c r="D277" s="227" t="s">
        <v>169</v>
      </c>
      <c r="E277" s="233" t="s">
        <v>1</v>
      </c>
      <c r="F277" s="234" t="s">
        <v>422</v>
      </c>
      <c r="G277" s="232"/>
      <c r="H277" s="233" t="s">
        <v>1</v>
      </c>
      <c r="I277" s="235"/>
      <c r="J277" s="232"/>
      <c r="K277" s="232"/>
      <c r="L277" s="236"/>
      <c r="M277" s="237"/>
      <c r="N277" s="238"/>
      <c r="O277" s="238"/>
      <c r="P277" s="238"/>
      <c r="Q277" s="238"/>
      <c r="R277" s="238"/>
      <c r="S277" s="238"/>
      <c r="T277" s="239"/>
      <c r="AT277" s="240" t="s">
        <v>169</v>
      </c>
      <c r="AU277" s="240" t="s">
        <v>79</v>
      </c>
      <c r="AV277" s="12" t="s">
        <v>21</v>
      </c>
      <c r="AW277" s="12" t="s">
        <v>34</v>
      </c>
      <c r="AX277" s="12" t="s">
        <v>71</v>
      </c>
      <c r="AY277" s="240" t="s">
        <v>156</v>
      </c>
    </row>
    <row r="278" s="13" customFormat="1">
      <c r="B278" s="241"/>
      <c r="C278" s="242"/>
      <c r="D278" s="227" t="s">
        <v>169</v>
      </c>
      <c r="E278" s="243" t="s">
        <v>1</v>
      </c>
      <c r="F278" s="244" t="s">
        <v>423</v>
      </c>
      <c r="G278" s="242"/>
      <c r="H278" s="245">
        <v>0.28799999999999998</v>
      </c>
      <c r="I278" s="246"/>
      <c r="J278" s="242"/>
      <c r="K278" s="242"/>
      <c r="L278" s="247"/>
      <c r="M278" s="248"/>
      <c r="N278" s="249"/>
      <c r="O278" s="249"/>
      <c r="P278" s="249"/>
      <c r="Q278" s="249"/>
      <c r="R278" s="249"/>
      <c r="S278" s="249"/>
      <c r="T278" s="250"/>
      <c r="AT278" s="251" t="s">
        <v>169</v>
      </c>
      <c r="AU278" s="251" t="s">
        <v>79</v>
      </c>
      <c r="AV278" s="13" t="s">
        <v>79</v>
      </c>
      <c r="AW278" s="13" t="s">
        <v>34</v>
      </c>
      <c r="AX278" s="13" t="s">
        <v>71</v>
      </c>
      <c r="AY278" s="251" t="s">
        <v>156</v>
      </c>
    </row>
    <row r="279" s="12" customFormat="1">
      <c r="B279" s="231"/>
      <c r="C279" s="232"/>
      <c r="D279" s="227" t="s">
        <v>169</v>
      </c>
      <c r="E279" s="233" t="s">
        <v>1</v>
      </c>
      <c r="F279" s="234" t="s">
        <v>424</v>
      </c>
      <c r="G279" s="232"/>
      <c r="H279" s="233" t="s">
        <v>1</v>
      </c>
      <c r="I279" s="235"/>
      <c r="J279" s="232"/>
      <c r="K279" s="232"/>
      <c r="L279" s="236"/>
      <c r="M279" s="237"/>
      <c r="N279" s="238"/>
      <c r="O279" s="238"/>
      <c r="P279" s="238"/>
      <c r="Q279" s="238"/>
      <c r="R279" s="238"/>
      <c r="S279" s="238"/>
      <c r="T279" s="239"/>
      <c r="AT279" s="240" t="s">
        <v>169</v>
      </c>
      <c r="AU279" s="240" t="s">
        <v>79</v>
      </c>
      <c r="AV279" s="12" t="s">
        <v>21</v>
      </c>
      <c r="AW279" s="12" t="s">
        <v>34</v>
      </c>
      <c r="AX279" s="12" t="s">
        <v>71</v>
      </c>
      <c r="AY279" s="240" t="s">
        <v>156</v>
      </c>
    </row>
    <row r="280" s="13" customFormat="1">
      <c r="B280" s="241"/>
      <c r="C280" s="242"/>
      <c r="D280" s="227" t="s">
        <v>169</v>
      </c>
      <c r="E280" s="243" t="s">
        <v>1</v>
      </c>
      <c r="F280" s="244" t="s">
        <v>425</v>
      </c>
      <c r="G280" s="242"/>
      <c r="H280" s="245">
        <v>0.38400000000000001</v>
      </c>
      <c r="I280" s="246"/>
      <c r="J280" s="242"/>
      <c r="K280" s="242"/>
      <c r="L280" s="247"/>
      <c r="M280" s="248"/>
      <c r="N280" s="249"/>
      <c r="O280" s="249"/>
      <c r="P280" s="249"/>
      <c r="Q280" s="249"/>
      <c r="R280" s="249"/>
      <c r="S280" s="249"/>
      <c r="T280" s="250"/>
      <c r="AT280" s="251" t="s">
        <v>169</v>
      </c>
      <c r="AU280" s="251" t="s">
        <v>79</v>
      </c>
      <c r="AV280" s="13" t="s">
        <v>79</v>
      </c>
      <c r="AW280" s="13" t="s">
        <v>34</v>
      </c>
      <c r="AX280" s="13" t="s">
        <v>71</v>
      </c>
      <c r="AY280" s="251" t="s">
        <v>156</v>
      </c>
    </row>
    <row r="281" s="14" customFormat="1">
      <c r="B281" s="252"/>
      <c r="C281" s="253"/>
      <c r="D281" s="227" t="s">
        <v>169</v>
      </c>
      <c r="E281" s="254" t="s">
        <v>1</v>
      </c>
      <c r="F281" s="255" t="s">
        <v>174</v>
      </c>
      <c r="G281" s="253"/>
      <c r="H281" s="256">
        <v>0.67200000000000004</v>
      </c>
      <c r="I281" s="257"/>
      <c r="J281" s="253"/>
      <c r="K281" s="253"/>
      <c r="L281" s="258"/>
      <c r="M281" s="259"/>
      <c r="N281" s="260"/>
      <c r="O281" s="260"/>
      <c r="P281" s="260"/>
      <c r="Q281" s="260"/>
      <c r="R281" s="260"/>
      <c r="S281" s="260"/>
      <c r="T281" s="261"/>
      <c r="AT281" s="262" t="s">
        <v>169</v>
      </c>
      <c r="AU281" s="262" t="s">
        <v>79</v>
      </c>
      <c r="AV281" s="14" t="s">
        <v>163</v>
      </c>
      <c r="AW281" s="14" t="s">
        <v>34</v>
      </c>
      <c r="AX281" s="14" t="s">
        <v>21</v>
      </c>
      <c r="AY281" s="262" t="s">
        <v>156</v>
      </c>
    </row>
    <row r="282" s="1" customFormat="1" ht="16.5" customHeight="1">
      <c r="B282" s="37"/>
      <c r="C282" s="215" t="s">
        <v>426</v>
      </c>
      <c r="D282" s="215" t="s">
        <v>158</v>
      </c>
      <c r="E282" s="216" t="s">
        <v>427</v>
      </c>
      <c r="F282" s="217" t="s">
        <v>428</v>
      </c>
      <c r="G282" s="218" t="s">
        <v>161</v>
      </c>
      <c r="H282" s="219">
        <v>0.67200000000000004</v>
      </c>
      <c r="I282" s="220"/>
      <c r="J282" s="221">
        <f>ROUND(I282*H282,2)</f>
        <v>0</v>
      </c>
      <c r="K282" s="217" t="s">
        <v>162</v>
      </c>
      <c r="L282" s="42"/>
      <c r="M282" s="222" t="s">
        <v>1</v>
      </c>
      <c r="N282" s="223" t="s">
        <v>42</v>
      </c>
      <c r="O282" s="78"/>
      <c r="P282" s="224">
        <f>O282*H282</f>
        <v>0</v>
      </c>
      <c r="Q282" s="224">
        <v>0.02102</v>
      </c>
      <c r="R282" s="224">
        <f>Q282*H282</f>
        <v>0.014125440000000001</v>
      </c>
      <c r="S282" s="224">
        <v>0</v>
      </c>
      <c r="T282" s="225">
        <f>S282*H282</f>
        <v>0</v>
      </c>
      <c r="AR282" s="16" t="s">
        <v>163</v>
      </c>
      <c r="AT282" s="16" t="s">
        <v>158</v>
      </c>
      <c r="AU282" s="16" t="s">
        <v>79</v>
      </c>
      <c r="AY282" s="16" t="s">
        <v>156</v>
      </c>
      <c r="BE282" s="226">
        <f>IF(N282="základní",J282,0)</f>
        <v>0</v>
      </c>
      <c r="BF282" s="226">
        <f>IF(N282="snížená",J282,0)</f>
        <v>0</v>
      </c>
      <c r="BG282" s="226">
        <f>IF(N282="zákl. přenesená",J282,0)</f>
        <v>0</v>
      </c>
      <c r="BH282" s="226">
        <f>IF(N282="sníž. přenesená",J282,0)</f>
        <v>0</v>
      </c>
      <c r="BI282" s="226">
        <f>IF(N282="nulová",J282,0)</f>
        <v>0</v>
      </c>
      <c r="BJ282" s="16" t="s">
        <v>21</v>
      </c>
      <c r="BK282" s="226">
        <f>ROUND(I282*H282,2)</f>
        <v>0</v>
      </c>
      <c r="BL282" s="16" t="s">
        <v>163</v>
      </c>
      <c r="BM282" s="16" t="s">
        <v>429</v>
      </c>
    </row>
    <row r="283" s="1" customFormat="1">
      <c r="B283" s="37"/>
      <c r="C283" s="38"/>
      <c r="D283" s="227" t="s">
        <v>165</v>
      </c>
      <c r="E283" s="38"/>
      <c r="F283" s="228" t="s">
        <v>430</v>
      </c>
      <c r="G283" s="38"/>
      <c r="H283" s="38"/>
      <c r="I283" s="142"/>
      <c r="J283" s="38"/>
      <c r="K283" s="38"/>
      <c r="L283" s="42"/>
      <c r="M283" s="229"/>
      <c r="N283" s="78"/>
      <c r="O283" s="78"/>
      <c r="P283" s="78"/>
      <c r="Q283" s="78"/>
      <c r="R283" s="78"/>
      <c r="S283" s="78"/>
      <c r="T283" s="79"/>
      <c r="AT283" s="16" t="s">
        <v>165</v>
      </c>
      <c r="AU283" s="16" t="s">
        <v>79</v>
      </c>
    </row>
    <row r="284" s="1" customFormat="1">
      <c r="B284" s="37"/>
      <c r="C284" s="38"/>
      <c r="D284" s="227" t="s">
        <v>167</v>
      </c>
      <c r="E284" s="38"/>
      <c r="F284" s="230" t="s">
        <v>420</v>
      </c>
      <c r="G284" s="38"/>
      <c r="H284" s="38"/>
      <c r="I284" s="142"/>
      <c r="J284" s="38"/>
      <c r="K284" s="38"/>
      <c r="L284" s="42"/>
      <c r="M284" s="229"/>
      <c r="N284" s="78"/>
      <c r="O284" s="78"/>
      <c r="P284" s="78"/>
      <c r="Q284" s="78"/>
      <c r="R284" s="78"/>
      <c r="S284" s="78"/>
      <c r="T284" s="79"/>
      <c r="AT284" s="16" t="s">
        <v>167</v>
      </c>
      <c r="AU284" s="16" t="s">
        <v>79</v>
      </c>
    </row>
    <row r="285" s="1" customFormat="1">
      <c r="B285" s="37"/>
      <c r="C285" s="38"/>
      <c r="D285" s="227" t="s">
        <v>189</v>
      </c>
      <c r="E285" s="38"/>
      <c r="F285" s="230" t="s">
        <v>421</v>
      </c>
      <c r="G285" s="38"/>
      <c r="H285" s="38"/>
      <c r="I285" s="142"/>
      <c r="J285" s="38"/>
      <c r="K285" s="38"/>
      <c r="L285" s="42"/>
      <c r="M285" s="229"/>
      <c r="N285" s="78"/>
      <c r="O285" s="78"/>
      <c r="P285" s="78"/>
      <c r="Q285" s="78"/>
      <c r="R285" s="78"/>
      <c r="S285" s="78"/>
      <c r="T285" s="79"/>
      <c r="AT285" s="16" t="s">
        <v>189</v>
      </c>
      <c r="AU285" s="16" t="s">
        <v>79</v>
      </c>
    </row>
    <row r="286" s="1" customFormat="1" ht="16.5" customHeight="1">
      <c r="B286" s="37"/>
      <c r="C286" s="215" t="s">
        <v>431</v>
      </c>
      <c r="D286" s="215" t="s">
        <v>158</v>
      </c>
      <c r="E286" s="216" t="s">
        <v>432</v>
      </c>
      <c r="F286" s="217" t="s">
        <v>433</v>
      </c>
      <c r="G286" s="218" t="s">
        <v>177</v>
      </c>
      <c r="H286" s="219">
        <v>6.4800000000000004</v>
      </c>
      <c r="I286" s="220"/>
      <c r="J286" s="221">
        <f>ROUND(I286*H286,2)</f>
        <v>0</v>
      </c>
      <c r="K286" s="217" t="s">
        <v>162</v>
      </c>
      <c r="L286" s="42"/>
      <c r="M286" s="222" t="s">
        <v>1</v>
      </c>
      <c r="N286" s="223" t="s">
        <v>42</v>
      </c>
      <c r="O286" s="78"/>
      <c r="P286" s="224">
        <f>O286*H286</f>
        <v>0</v>
      </c>
      <c r="Q286" s="224">
        <v>0</v>
      </c>
      <c r="R286" s="224">
        <f>Q286*H286</f>
        <v>0</v>
      </c>
      <c r="S286" s="224">
        <v>0</v>
      </c>
      <c r="T286" s="225">
        <f>S286*H286</f>
        <v>0</v>
      </c>
      <c r="AR286" s="16" t="s">
        <v>163</v>
      </c>
      <c r="AT286" s="16" t="s">
        <v>158</v>
      </c>
      <c r="AU286" s="16" t="s">
        <v>79</v>
      </c>
      <c r="AY286" s="16" t="s">
        <v>156</v>
      </c>
      <c r="BE286" s="226">
        <f>IF(N286="základní",J286,0)</f>
        <v>0</v>
      </c>
      <c r="BF286" s="226">
        <f>IF(N286="snížená",J286,0)</f>
        <v>0</v>
      </c>
      <c r="BG286" s="226">
        <f>IF(N286="zákl. přenesená",J286,0)</f>
        <v>0</v>
      </c>
      <c r="BH286" s="226">
        <f>IF(N286="sníž. přenesená",J286,0)</f>
        <v>0</v>
      </c>
      <c r="BI286" s="226">
        <f>IF(N286="nulová",J286,0)</f>
        <v>0</v>
      </c>
      <c r="BJ286" s="16" t="s">
        <v>21</v>
      </c>
      <c r="BK286" s="226">
        <f>ROUND(I286*H286,2)</f>
        <v>0</v>
      </c>
      <c r="BL286" s="16" t="s">
        <v>163</v>
      </c>
      <c r="BM286" s="16" t="s">
        <v>434</v>
      </c>
    </row>
    <row r="287" s="1" customFormat="1">
      <c r="B287" s="37"/>
      <c r="C287" s="38"/>
      <c r="D287" s="227" t="s">
        <v>165</v>
      </c>
      <c r="E287" s="38"/>
      <c r="F287" s="228" t="s">
        <v>435</v>
      </c>
      <c r="G287" s="38"/>
      <c r="H287" s="38"/>
      <c r="I287" s="142"/>
      <c r="J287" s="38"/>
      <c r="K287" s="38"/>
      <c r="L287" s="42"/>
      <c r="M287" s="229"/>
      <c r="N287" s="78"/>
      <c r="O287" s="78"/>
      <c r="P287" s="78"/>
      <c r="Q287" s="78"/>
      <c r="R287" s="78"/>
      <c r="S287" s="78"/>
      <c r="T287" s="79"/>
      <c r="AT287" s="16" t="s">
        <v>165</v>
      </c>
      <c r="AU287" s="16" t="s">
        <v>79</v>
      </c>
    </row>
    <row r="288" s="1" customFormat="1">
      <c r="B288" s="37"/>
      <c r="C288" s="38"/>
      <c r="D288" s="227" t="s">
        <v>167</v>
      </c>
      <c r="E288" s="38"/>
      <c r="F288" s="230" t="s">
        <v>436</v>
      </c>
      <c r="G288" s="38"/>
      <c r="H288" s="38"/>
      <c r="I288" s="142"/>
      <c r="J288" s="38"/>
      <c r="K288" s="38"/>
      <c r="L288" s="42"/>
      <c r="M288" s="229"/>
      <c r="N288" s="78"/>
      <c r="O288" s="78"/>
      <c r="P288" s="78"/>
      <c r="Q288" s="78"/>
      <c r="R288" s="78"/>
      <c r="S288" s="78"/>
      <c r="T288" s="79"/>
      <c r="AT288" s="16" t="s">
        <v>167</v>
      </c>
      <c r="AU288" s="16" t="s">
        <v>79</v>
      </c>
    </row>
    <row r="289" s="12" customFormat="1">
      <c r="B289" s="231"/>
      <c r="C289" s="232"/>
      <c r="D289" s="227" t="s">
        <v>169</v>
      </c>
      <c r="E289" s="233" t="s">
        <v>1</v>
      </c>
      <c r="F289" s="234" t="s">
        <v>437</v>
      </c>
      <c r="G289" s="232"/>
      <c r="H289" s="233" t="s">
        <v>1</v>
      </c>
      <c r="I289" s="235"/>
      <c r="J289" s="232"/>
      <c r="K289" s="232"/>
      <c r="L289" s="236"/>
      <c r="M289" s="237"/>
      <c r="N289" s="238"/>
      <c r="O289" s="238"/>
      <c r="P289" s="238"/>
      <c r="Q289" s="238"/>
      <c r="R289" s="238"/>
      <c r="S289" s="238"/>
      <c r="T289" s="239"/>
      <c r="AT289" s="240" t="s">
        <v>169</v>
      </c>
      <c r="AU289" s="240" t="s">
        <v>79</v>
      </c>
      <c r="AV289" s="12" t="s">
        <v>21</v>
      </c>
      <c r="AW289" s="12" t="s">
        <v>34</v>
      </c>
      <c r="AX289" s="12" t="s">
        <v>71</v>
      </c>
      <c r="AY289" s="240" t="s">
        <v>156</v>
      </c>
    </row>
    <row r="290" s="13" customFormat="1">
      <c r="B290" s="241"/>
      <c r="C290" s="242"/>
      <c r="D290" s="227" t="s">
        <v>169</v>
      </c>
      <c r="E290" s="243" t="s">
        <v>1</v>
      </c>
      <c r="F290" s="244" t="s">
        <v>438</v>
      </c>
      <c r="G290" s="242"/>
      <c r="H290" s="245">
        <v>6.4800000000000004</v>
      </c>
      <c r="I290" s="246"/>
      <c r="J290" s="242"/>
      <c r="K290" s="242"/>
      <c r="L290" s="247"/>
      <c r="M290" s="248"/>
      <c r="N290" s="249"/>
      <c r="O290" s="249"/>
      <c r="P290" s="249"/>
      <c r="Q290" s="249"/>
      <c r="R290" s="249"/>
      <c r="S290" s="249"/>
      <c r="T290" s="250"/>
      <c r="AT290" s="251" t="s">
        <v>169</v>
      </c>
      <c r="AU290" s="251" t="s">
        <v>79</v>
      </c>
      <c r="AV290" s="13" t="s">
        <v>79</v>
      </c>
      <c r="AW290" s="13" t="s">
        <v>34</v>
      </c>
      <c r="AX290" s="13" t="s">
        <v>21</v>
      </c>
      <c r="AY290" s="251" t="s">
        <v>156</v>
      </c>
    </row>
    <row r="291" s="1" customFormat="1" ht="16.5" customHeight="1">
      <c r="B291" s="37"/>
      <c r="C291" s="215" t="s">
        <v>439</v>
      </c>
      <c r="D291" s="215" t="s">
        <v>158</v>
      </c>
      <c r="E291" s="216" t="s">
        <v>440</v>
      </c>
      <c r="F291" s="217" t="s">
        <v>441</v>
      </c>
      <c r="G291" s="218" t="s">
        <v>161</v>
      </c>
      <c r="H291" s="219">
        <v>24</v>
      </c>
      <c r="I291" s="220"/>
      <c r="J291" s="221">
        <f>ROUND(I291*H291,2)</f>
        <v>0</v>
      </c>
      <c r="K291" s="217" t="s">
        <v>162</v>
      </c>
      <c r="L291" s="42"/>
      <c r="M291" s="222" t="s">
        <v>1</v>
      </c>
      <c r="N291" s="223" t="s">
        <v>42</v>
      </c>
      <c r="O291" s="78"/>
      <c r="P291" s="224">
        <f>O291*H291</f>
        <v>0</v>
      </c>
      <c r="Q291" s="224">
        <v>1.031199</v>
      </c>
      <c r="R291" s="224">
        <f>Q291*H291</f>
        <v>24.748775999999999</v>
      </c>
      <c r="S291" s="224">
        <v>0</v>
      </c>
      <c r="T291" s="225">
        <f>S291*H291</f>
        <v>0</v>
      </c>
      <c r="AR291" s="16" t="s">
        <v>163</v>
      </c>
      <c r="AT291" s="16" t="s">
        <v>158</v>
      </c>
      <c r="AU291" s="16" t="s">
        <v>79</v>
      </c>
      <c r="AY291" s="16" t="s">
        <v>156</v>
      </c>
      <c r="BE291" s="226">
        <f>IF(N291="základní",J291,0)</f>
        <v>0</v>
      </c>
      <c r="BF291" s="226">
        <f>IF(N291="snížená",J291,0)</f>
        <v>0</v>
      </c>
      <c r="BG291" s="226">
        <f>IF(N291="zákl. přenesená",J291,0)</f>
        <v>0</v>
      </c>
      <c r="BH291" s="226">
        <f>IF(N291="sníž. přenesená",J291,0)</f>
        <v>0</v>
      </c>
      <c r="BI291" s="226">
        <f>IF(N291="nulová",J291,0)</f>
        <v>0</v>
      </c>
      <c r="BJ291" s="16" t="s">
        <v>21</v>
      </c>
      <c r="BK291" s="226">
        <f>ROUND(I291*H291,2)</f>
        <v>0</v>
      </c>
      <c r="BL291" s="16" t="s">
        <v>163</v>
      </c>
      <c r="BM291" s="16" t="s">
        <v>442</v>
      </c>
    </row>
    <row r="292" s="1" customFormat="1">
      <c r="B292" s="37"/>
      <c r="C292" s="38"/>
      <c r="D292" s="227" t="s">
        <v>165</v>
      </c>
      <c r="E292" s="38"/>
      <c r="F292" s="228" t="s">
        <v>443</v>
      </c>
      <c r="G292" s="38"/>
      <c r="H292" s="38"/>
      <c r="I292" s="142"/>
      <c r="J292" s="38"/>
      <c r="K292" s="38"/>
      <c r="L292" s="42"/>
      <c r="M292" s="229"/>
      <c r="N292" s="78"/>
      <c r="O292" s="78"/>
      <c r="P292" s="78"/>
      <c r="Q292" s="78"/>
      <c r="R292" s="78"/>
      <c r="S292" s="78"/>
      <c r="T292" s="79"/>
      <c r="AT292" s="16" t="s">
        <v>165</v>
      </c>
      <c r="AU292" s="16" t="s">
        <v>79</v>
      </c>
    </row>
    <row r="293" s="1" customFormat="1">
      <c r="B293" s="37"/>
      <c r="C293" s="38"/>
      <c r="D293" s="227" t="s">
        <v>167</v>
      </c>
      <c r="E293" s="38"/>
      <c r="F293" s="230" t="s">
        <v>444</v>
      </c>
      <c r="G293" s="38"/>
      <c r="H293" s="38"/>
      <c r="I293" s="142"/>
      <c r="J293" s="38"/>
      <c r="K293" s="38"/>
      <c r="L293" s="42"/>
      <c r="M293" s="229"/>
      <c r="N293" s="78"/>
      <c r="O293" s="78"/>
      <c r="P293" s="78"/>
      <c r="Q293" s="78"/>
      <c r="R293" s="78"/>
      <c r="S293" s="78"/>
      <c r="T293" s="79"/>
      <c r="AT293" s="16" t="s">
        <v>167</v>
      </c>
      <c r="AU293" s="16" t="s">
        <v>79</v>
      </c>
    </row>
    <row r="294" s="12" customFormat="1">
      <c r="B294" s="231"/>
      <c r="C294" s="232"/>
      <c r="D294" s="227" t="s">
        <v>169</v>
      </c>
      <c r="E294" s="233" t="s">
        <v>1</v>
      </c>
      <c r="F294" s="234" t="s">
        <v>445</v>
      </c>
      <c r="G294" s="232"/>
      <c r="H294" s="233" t="s">
        <v>1</v>
      </c>
      <c r="I294" s="235"/>
      <c r="J294" s="232"/>
      <c r="K294" s="232"/>
      <c r="L294" s="236"/>
      <c r="M294" s="237"/>
      <c r="N294" s="238"/>
      <c r="O294" s="238"/>
      <c r="P294" s="238"/>
      <c r="Q294" s="238"/>
      <c r="R294" s="238"/>
      <c r="S294" s="238"/>
      <c r="T294" s="239"/>
      <c r="AT294" s="240" t="s">
        <v>169</v>
      </c>
      <c r="AU294" s="240" t="s">
        <v>79</v>
      </c>
      <c r="AV294" s="12" t="s">
        <v>21</v>
      </c>
      <c r="AW294" s="12" t="s">
        <v>34</v>
      </c>
      <c r="AX294" s="12" t="s">
        <v>71</v>
      </c>
      <c r="AY294" s="240" t="s">
        <v>156</v>
      </c>
    </row>
    <row r="295" s="13" customFormat="1">
      <c r="B295" s="241"/>
      <c r="C295" s="242"/>
      <c r="D295" s="227" t="s">
        <v>169</v>
      </c>
      <c r="E295" s="243" t="s">
        <v>1</v>
      </c>
      <c r="F295" s="244" t="s">
        <v>446</v>
      </c>
      <c r="G295" s="242"/>
      <c r="H295" s="245">
        <v>22</v>
      </c>
      <c r="I295" s="246"/>
      <c r="J295" s="242"/>
      <c r="K295" s="242"/>
      <c r="L295" s="247"/>
      <c r="M295" s="248"/>
      <c r="N295" s="249"/>
      <c r="O295" s="249"/>
      <c r="P295" s="249"/>
      <c r="Q295" s="249"/>
      <c r="R295" s="249"/>
      <c r="S295" s="249"/>
      <c r="T295" s="250"/>
      <c r="AT295" s="251" t="s">
        <v>169</v>
      </c>
      <c r="AU295" s="251" t="s">
        <v>79</v>
      </c>
      <c r="AV295" s="13" t="s">
        <v>79</v>
      </c>
      <c r="AW295" s="13" t="s">
        <v>34</v>
      </c>
      <c r="AX295" s="13" t="s">
        <v>71</v>
      </c>
      <c r="AY295" s="251" t="s">
        <v>156</v>
      </c>
    </row>
    <row r="296" s="12" customFormat="1">
      <c r="B296" s="231"/>
      <c r="C296" s="232"/>
      <c r="D296" s="227" t="s">
        <v>169</v>
      </c>
      <c r="E296" s="233" t="s">
        <v>1</v>
      </c>
      <c r="F296" s="234" t="s">
        <v>447</v>
      </c>
      <c r="G296" s="232"/>
      <c r="H296" s="233" t="s">
        <v>1</v>
      </c>
      <c r="I296" s="235"/>
      <c r="J296" s="232"/>
      <c r="K296" s="232"/>
      <c r="L296" s="236"/>
      <c r="M296" s="237"/>
      <c r="N296" s="238"/>
      <c r="O296" s="238"/>
      <c r="P296" s="238"/>
      <c r="Q296" s="238"/>
      <c r="R296" s="238"/>
      <c r="S296" s="238"/>
      <c r="T296" s="239"/>
      <c r="AT296" s="240" t="s">
        <v>169</v>
      </c>
      <c r="AU296" s="240" t="s">
        <v>79</v>
      </c>
      <c r="AV296" s="12" t="s">
        <v>21</v>
      </c>
      <c r="AW296" s="12" t="s">
        <v>34</v>
      </c>
      <c r="AX296" s="12" t="s">
        <v>71</v>
      </c>
      <c r="AY296" s="240" t="s">
        <v>156</v>
      </c>
    </row>
    <row r="297" s="13" customFormat="1">
      <c r="B297" s="241"/>
      <c r="C297" s="242"/>
      <c r="D297" s="227" t="s">
        <v>169</v>
      </c>
      <c r="E297" s="243" t="s">
        <v>1</v>
      </c>
      <c r="F297" s="244" t="s">
        <v>448</v>
      </c>
      <c r="G297" s="242"/>
      <c r="H297" s="245">
        <v>2</v>
      </c>
      <c r="I297" s="246"/>
      <c r="J297" s="242"/>
      <c r="K297" s="242"/>
      <c r="L297" s="247"/>
      <c r="M297" s="248"/>
      <c r="N297" s="249"/>
      <c r="O297" s="249"/>
      <c r="P297" s="249"/>
      <c r="Q297" s="249"/>
      <c r="R297" s="249"/>
      <c r="S297" s="249"/>
      <c r="T297" s="250"/>
      <c r="AT297" s="251" t="s">
        <v>169</v>
      </c>
      <c r="AU297" s="251" t="s">
        <v>79</v>
      </c>
      <c r="AV297" s="13" t="s">
        <v>79</v>
      </c>
      <c r="AW297" s="13" t="s">
        <v>34</v>
      </c>
      <c r="AX297" s="13" t="s">
        <v>71</v>
      </c>
      <c r="AY297" s="251" t="s">
        <v>156</v>
      </c>
    </row>
    <row r="298" s="14" customFormat="1">
      <c r="B298" s="252"/>
      <c r="C298" s="253"/>
      <c r="D298" s="227" t="s">
        <v>169</v>
      </c>
      <c r="E298" s="254" t="s">
        <v>1</v>
      </c>
      <c r="F298" s="255" t="s">
        <v>174</v>
      </c>
      <c r="G298" s="253"/>
      <c r="H298" s="256">
        <v>24</v>
      </c>
      <c r="I298" s="257"/>
      <c r="J298" s="253"/>
      <c r="K298" s="253"/>
      <c r="L298" s="258"/>
      <c r="M298" s="259"/>
      <c r="N298" s="260"/>
      <c r="O298" s="260"/>
      <c r="P298" s="260"/>
      <c r="Q298" s="260"/>
      <c r="R298" s="260"/>
      <c r="S298" s="260"/>
      <c r="T298" s="261"/>
      <c r="AT298" s="262" t="s">
        <v>169</v>
      </c>
      <c r="AU298" s="262" t="s">
        <v>79</v>
      </c>
      <c r="AV298" s="14" t="s">
        <v>163</v>
      </c>
      <c r="AW298" s="14" t="s">
        <v>34</v>
      </c>
      <c r="AX298" s="14" t="s">
        <v>21</v>
      </c>
      <c r="AY298" s="262" t="s">
        <v>156</v>
      </c>
    </row>
    <row r="299" s="1" customFormat="1" ht="16.5" customHeight="1">
      <c r="B299" s="37"/>
      <c r="C299" s="215" t="s">
        <v>449</v>
      </c>
      <c r="D299" s="215" t="s">
        <v>158</v>
      </c>
      <c r="E299" s="216" t="s">
        <v>450</v>
      </c>
      <c r="F299" s="217" t="s">
        <v>451</v>
      </c>
      <c r="G299" s="218" t="s">
        <v>282</v>
      </c>
      <c r="H299" s="219">
        <v>0.095000000000000001</v>
      </c>
      <c r="I299" s="220"/>
      <c r="J299" s="221">
        <f>ROUND(I299*H299,2)</f>
        <v>0</v>
      </c>
      <c r="K299" s="217" t="s">
        <v>162</v>
      </c>
      <c r="L299" s="42"/>
      <c r="M299" s="222" t="s">
        <v>1</v>
      </c>
      <c r="N299" s="223" t="s">
        <v>42</v>
      </c>
      <c r="O299" s="78"/>
      <c r="P299" s="224">
        <f>O299*H299</f>
        <v>0</v>
      </c>
      <c r="Q299" s="224">
        <v>1.0606599999999999</v>
      </c>
      <c r="R299" s="224">
        <f>Q299*H299</f>
        <v>0.1007627</v>
      </c>
      <c r="S299" s="224">
        <v>0</v>
      </c>
      <c r="T299" s="225">
        <f>S299*H299</f>
        <v>0</v>
      </c>
      <c r="AR299" s="16" t="s">
        <v>163</v>
      </c>
      <c r="AT299" s="16" t="s">
        <v>158</v>
      </c>
      <c r="AU299" s="16" t="s">
        <v>79</v>
      </c>
      <c r="AY299" s="16" t="s">
        <v>156</v>
      </c>
      <c r="BE299" s="226">
        <f>IF(N299="základní",J299,0)</f>
        <v>0</v>
      </c>
      <c r="BF299" s="226">
        <f>IF(N299="snížená",J299,0)</f>
        <v>0</v>
      </c>
      <c r="BG299" s="226">
        <f>IF(N299="zákl. přenesená",J299,0)</f>
        <v>0</v>
      </c>
      <c r="BH299" s="226">
        <f>IF(N299="sníž. přenesená",J299,0)</f>
        <v>0</v>
      </c>
      <c r="BI299" s="226">
        <f>IF(N299="nulová",J299,0)</f>
        <v>0</v>
      </c>
      <c r="BJ299" s="16" t="s">
        <v>21</v>
      </c>
      <c r="BK299" s="226">
        <f>ROUND(I299*H299,2)</f>
        <v>0</v>
      </c>
      <c r="BL299" s="16" t="s">
        <v>163</v>
      </c>
      <c r="BM299" s="16" t="s">
        <v>452</v>
      </c>
    </row>
    <row r="300" s="1" customFormat="1">
      <c r="B300" s="37"/>
      <c r="C300" s="38"/>
      <c r="D300" s="227" t="s">
        <v>165</v>
      </c>
      <c r="E300" s="38"/>
      <c r="F300" s="228" t="s">
        <v>453</v>
      </c>
      <c r="G300" s="38"/>
      <c r="H300" s="38"/>
      <c r="I300" s="142"/>
      <c r="J300" s="38"/>
      <c r="K300" s="38"/>
      <c r="L300" s="42"/>
      <c r="M300" s="229"/>
      <c r="N300" s="78"/>
      <c r="O300" s="78"/>
      <c r="P300" s="78"/>
      <c r="Q300" s="78"/>
      <c r="R300" s="78"/>
      <c r="S300" s="78"/>
      <c r="T300" s="79"/>
      <c r="AT300" s="16" t="s">
        <v>165</v>
      </c>
      <c r="AU300" s="16" t="s">
        <v>79</v>
      </c>
    </row>
    <row r="301" s="1" customFormat="1">
      <c r="B301" s="37"/>
      <c r="C301" s="38"/>
      <c r="D301" s="227" t="s">
        <v>167</v>
      </c>
      <c r="E301" s="38"/>
      <c r="F301" s="230" t="s">
        <v>366</v>
      </c>
      <c r="G301" s="38"/>
      <c r="H301" s="38"/>
      <c r="I301" s="142"/>
      <c r="J301" s="38"/>
      <c r="K301" s="38"/>
      <c r="L301" s="42"/>
      <c r="M301" s="229"/>
      <c r="N301" s="78"/>
      <c r="O301" s="78"/>
      <c r="P301" s="78"/>
      <c r="Q301" s="78"/>
      <c r="R301" s="78"/>
      <c r="S301" s="78"/>
      <c r="T301" s="79"/>
      <c r="AT301" s="16" t="s">
        <v>167</v>
      </c>
      <c r="AU301" s="16" t="s">
        <v>79</v>
      </c>
    </row>
    <row r="302" s="12" customFormat="1">
      <c r="B302" s="231"/>
      <c r="C302" s="232"/>
      <c r="D302" s="227" t="s">
        <v>169</v>
      </c>
      <c r="E302" s="233" t="s">
        <v>1</v>
      </c>
      <c r="F302" s="234" t="s">
        <v>454</v>
      </c>
      <c r="G302" s="232"/>
      <c r="H302" s="233" t="s">
        <v>1</v>
      </c>
      <c r="I302" s="235"/>
      <c r="J302" s="232"/>
      <c r="K302" s="232"/>
      <c r="L302" s="236"/>
      <c r="M302" s="237"/>
      <c r="N302" s="238"/>
      <c r="O302" s="238"/>
      <c r="P302" s="238"/>
      <c r="Q302" s="238"/>
      <c r="R302" s="238"/>
      <c r="S302" s="238"/>
      <c r="T302" s="239"/>
      <c r="AT302" s="240" t="s">
        <v>169</v>
      </c>
      <c r="AU302" s="240" t="s">
        <v>79</v>
      </c>
      <c r="AV302" s="12" t="s">
        <v>21</v>
      </c>
      <c r="AW302" s="12" t="s">
        <v>34</v>
      </c>
      <c r="AX302" s="12" t="s">
        <v>71</v>
      </c>
      <c r="AY302" s="240" t="s">
        <v>156</v>
      </c>
    </row>
    <row r="303" s="13" customFormat="1">
      <c r="B303" s="241"/>
      <c r="C303" s="242"/>
      <c r="D303" s="227" t="s">
        <v>169</v>
      </c>
      <c r="E303" s="243" t="s">
        <v>1</v>
      </c>
      <c r="F303" s="244" t="s">
        <v>455</v>
      </c>
      <c r="G303" s="242"/>
      <c r="H303" s="245">
        <v>0.095000000000000001</v>
      </c>
      <c r="I303" s="246"/>
      <c r="J303" s="242"/>
      <c r="K303" s="242"/>
      <c r="L303" s="247"/>
      <c r="M303" s="248"/>
      <c r="N303" s="249"/>
      <c r="O303" s="249"/>
      <c r="P303" s="249"/>
      <c r="Q303" s="249"/>
      <c r="R303" s="249"/>
      <c r="S303" s="249"/>
      <c r="T303" s="250"/>
      <c r="AT303" s="251" t="s">
        <v>169</v>
      </c>
      <c r="AU303" s="251" t="s">
        <v>79</v>
      </c>
      <c r="AV303" s="13" t="s">
        <v>79</v>
      </c>
      <c r="AW303" s="13" t="s">
        <v>34</v>
      </c>
      <c r="AX303" s="13" t="s">
        <v>21</v>
      </c>
      <c r="AY303" s="251" t="s">
        <v>156</v>
      </c>
    </row>
    <row r="304" s="11" customFormat="1" ht="22.8" customHeight="1">
      <c r="B304" s="199"/>
      <c r="C304" s="200"/>
      <c r="D304" s="201" t="s">
        <v>70</v>
      </c>
      <c r="E304" s="213" t="s">
        <v>207</v>
      </c>
      <c r="F304" s="213" t="s">
        <v>456</v>
      </c>
      <c r="G304" s="200"/>
      <c r="H304" s="200"/>
      <c r="I304" s="203"/>
      <c r="J304" s="214">
        <f>BK304</f>
        <v>0</v>
      </c>
      <c r="K304" s="200"/>
      <c r="L304" s="205"/>
      <c r="M304" s="206"/>
      <c r="N304" s="207"/>
      <c r="O304" s="207"/>
      <c r="P304" s="208">
        <f>SUM(P305:P318)</f>
        <v>0</v>
      </c>
      <c r="Q304" s="207"/>
      <c r="R304" s="208">
        <f>SUM(R305:R318)</f>
        <v>0.90378206490000002</v>
      </c>
      <c r="S304" s="207"/>
      <c r="T304" s="209">
        <f>SUM(T305:T318)</f>
        <v>1.012275</v>
      </c>
      <c r="AR304" s="210" t="s">
        <v>21</v>
      </c>
      <c r="AT304" s="211" t="s">
        <v>70</v>
      </c>
      <c r="AU304" s="211" t="s">
        <v>21</v>
      </c>
      <c r="AY304" s="210" t="s">
        <v>156</v>
      </c>
      <c r="BK304" s="212">
        <f>SUM(BK305:BK318)</f>
        <v>0</v>
      </c>
    </row>
    <row r="305" s="1" customFormat="1" ht="16.5" customHeight="1">
      <c r="B305" s="37"/>
      <c r="C305" s="215" t="s">
        <v>457</v>
      </c>
      <c r="D305" s="215" t="s">
        <v>158</v>
      </c>
      <c r="E305" s="216" t="s">
        <v>458</v>
      </c>
      <c r="F305" s="217" t="s">
        <v>459</v>
      </c>
      <c r="G305" s="218" t="s">
        <v>161</v>
      </c>
      <c r="H305" s="219">
        <v>13.497</v>
      </c>
      <c r="I305" s="220"/>
      <c r="J305" s="221">
        <f>ROUND(I305*H305,2)</f>
        <v>0</v>
      </c>
      <c r="K305" s="217" t="s">
        <v>162</v>
      </c>
      <c r="L305" s="42"/>
      <c r="M305" s="222" t="s">
        <v>1</v>
      </c>
      <c r="N305" s="223" t="s">
        <v>42</v>
      </c>
      <c r="O305" s="78"/>
      <c r="P305" s="224">
        <f>O305*H305</f>
        <v>0</v>
      </c>
      <c r="Q305" s="224">
        <v>0.066961699999999999</v>
      </c>
      <c r="R305" s="224">
        <f>Q305*H305</f>
        <v>0.90378206490000002</v>
      </c>
      <c r="S305" s="224">
        <v>0.074999999999999997</v>
      </c>
      <c r="T305" s="225">
        <f>S305*H305</f>
        <v>1.012275</v>
      </c>
      <c r="AR305" s="16" t="s">
        <v>163</v>
      </c>
      <c r="AT305" s="16" t="s">
        <v>158</v>
      </c>
      <c r="AU305" s="16" t="s">
        <v>79</v>
      </c>
      <c r="AY305" s="16" t="s">
        <v>156</v>
      </c>
      <c r="BE305" s="226">
        <f>IF(N305="základní",J305,0)</f>
        <v>0</v>
      </c>
      <c r="BF305" s="226">
        <f>IF(N305="snížená",J305,0)</f>
        <v>0</v>
      </c>
      <c r="BG305" s="226">
        <f>IF(N305="zákl. přenesená",J305,0)</f>
        <v>0</v>
      </c>
      <c r="BH305" s="226">
        <f>IF(N305="sníž. přenesená",J305,0)</f>
        <v>0</v>
      </c>
      <c r="BI305" s="226">
        <f>IF(N305="nulová",J305,0)</f>
        <v>0</v>
      </c>
      <c r="BJ305" s="16" t="s">
        <v>21</v>
      </c>
      <c r="BK305" s="226">
        <f>ROUND(I305*H305,2)</f>
        <v>0</v>
      </c>
      <c r="BL305" s="16" t="s">
        <v>163</v>
      </c>
      <c r="BM305" s="16" t="s">
        <v>460</v>
      </c>
    </row>
    <row r="306" s="1" customFormat="1">
      <c r="B306" s="37"/>
      <c r="C306" s="38"/>
      <c r="D306" s="227" t="s">
        <v>165</v>
      </c>
      <c r="E306" s="38"/>
      <c r="F306" s="228" t="s">
        <v>461</v>
      </c>
      <c r="G306" s="38"/>
      <c r="H306" s="38"/>
      <c r="I306" s="142"/>
      <c r="J306" s="38"/>
      <c r="K306" s="38"/>
      <c r="L306" s="42"/>
      <c r="M306" s="229"/>
      <c r="N306" s="78"/>
      <c r="O306" s="78"/>
      <c r="P306" s="78"/>
      <c r="Q306" s="78"/>
      <c r="R306" s="78"/>
      <c r="S306" s="78"/>
      <c r="T306" s="79"/>
      <c r="AT306" s="16" t="s">
        <v>165</v>
      </c>
      <c r="AU306" s="16" t="s">
        <v>79</v>
      </c>
    </row>
    <row r="307" s="1" customFormat="1">
      <c r="B307" s="37"/>
      <c r="C307" s="38"/>
      <c r="D307" s="227" t="s">
        <v>167</v>
      </c>
      <c r="E307" s="38"/>
      <c r="F307" s="230" t="s">
        <v>462</v>
      </c>
      <c r="G307" s="38"/>
      <c r="H307" s="38"/>
      <c r="I307" s="142"/>
      <c r="J307" s="38"/>
      <c r="K307" s="38"/>
      <c r="L307" s="42"/>
      <c r="M307" s="229"/>
      <c r="N307" s="78"/>
      <c r="O307" s="78"/>
      <c r="P307" s="78"/>
      <c r="Q307" s="78"/>
      <c r="R307" s="78"/>
      <c r="S307" s="78"/>
      <c r="T307" s="79"/>
      <c r="AT307" s="16" t="s">
        <v>167</v>
      </c>
      <c r="AU307" s="16" t="s">
        <v>79</v>
      </c>
    </row>
    <row r="308" s="1" customFormat="1">
      <c r="B308" s="37"/>
      <c r="C308" s="38"/>
      <c r="D308" s="227" t="s">
        <v>189</v>
      </c>
      <c r="E308" s="38"/>
      <c r="F308" s="230" t="s">
        <v>463</v>
      </c>
      <c r="G308" s="38"/>
      <c r="H308" s="38"/>
      <c r="I308" s="142"/>
      <c r="J308" s="38"/>
      <c r="K308" s="38"/>
      <c r="L308" s="42"/>
      <c r="M308" s="229"/>
      <c r="N308" s="78"/>
      <c r="O308" s="78"/>
      <c r="P308" s="78"/>
      <c r="Q308" s="78"/>
      <c r="R308" s="78"/>
      <c r="S308" s="78"/>
      <c r="T308" s="79"/>
      <c r="AT308" s="16" t="s">
        <v>189</v>
      </c>
      <c r="AU308" s="16" t="s">
        <v>79</v>
      </c>
    </row>
    <row r="309" s="12" customFormat="1">
      <c r="B309" s="231"/>
      <c r="C309" s="232"/>
      <c r="D309" s="227" t="s">
        <v>169</v>
      </c>
      <c r="E309" s="233" t="s">
        <v>1</v>
      </c>
      <c r="F309" s="234" t="s">
        <v>464</v>
      </c>
      <c r="G309" s="232"/>
      <c r="H309" s="233" t="s">
        <v>1</v>
      </c>
      <c r="I309" s="235"/>
      <c r="J309" s="232"/>
      <c r="K309" s="232"/>
      <c r="L309" s="236"/>
      <c r="M309" s="237"/>
      <c r="N309" s="238"/>
      <c r="O309" s="238"/>
      <c r="P309" s="238"/>
      <c r="Q309" s="238"/>
      <c r="R309" s="238"/>
      <c r="S309" s="238"/>
      <c r="T309" s="239"/>
      <c r="AT309" s="240" t="s">
        <v>169</v>
      </c>
      <c r="AU309" s="240" t="s">
        <v>79</v>
      </c>
      <c r="AV309" s="12" t="s">
        <v>21</v>
      </c>
      <c r="AW309" s="12" t="s">
        <v>34</v>
      </c>
      <c r="AX309" s="12" t="s">
        <v>71</v>
      </c>
      <c r="AY309" s="240" t="s">
        <v>156</v>
      </c>
    </row>
    <row r="310" s="13" customFormat="1">
      <c r="B310" s="241"/>
      <c r="C310" s="242"/>
      <c r="D310" s="227" t="s">
        <v>169</v>
      </c>
      <c r="E310" s="243" t="s">
        <v>1</v>
      </c>
      <c r="F310" s="244" t="s">
        <v>465</v>
      </c>
      <c r="G310" s="242"/>
      <c r="H310" s="245">
        <v>6.7199999999999998</v>
      </c>
      <c r="I310" s="246"/>
      <c r="J310" s="242"/>
      <c r="K310" s="242"/>
      <c r="L310" s="247"/>
      <c r="M310" s="248"/>
      <c r="N310" s="249"/>
      <c r="O310" s="249"/>
      <c r="P310" s="249"/>
      <c r="Q310" s="249"/>
      <c r="R310" s="249"/>
      <c r="S310" s="249"/>
      <c r="T310" s="250"/>
      <c r="AT310" s="251" t="s">
        <v>169</v>
      </c>
      <c r="AU310" s="251" t="s">
        <v>79</v>
      </c>
      <c r="AV310" s="13" t="s">
        <v>79</v>
      </c>
      <c r="AW310" s="13" t="s">
        <v>34</v>
      </c>
      <c r="AX310" s="13" t="s">
        <v>71</v>
      </c>
      <c r="AY310" s="251" t="s">
        <v>156</v>
      </c>
    </row>
    <row r="311" s="13" customFormat="1">
      <c r="B311" s="241"/>
      <c r="C311" s="242"/>
      <c r="D311" s="227" t="s">
        <v>169</v>
      </c>
      <c r="E311" s="243" t="s">
        <v>1</v>
      </c>
      <c r="F311" s="244" t="s">
        <v>466</v>
      </c>
      <c r="G311" s="242"/>
      <c r="H311" s="245">
        <v>2.2440000000000002</v>
      </c>
      <c r="I311" s="246"/>
      <c r="J311" s="242"/>
      <c r="K311" s="242"/>
      <c r="L311" s="247"/>
      <c r="M311" s="248"/>
      <c r="N311" s="249"/>
      <c r="O311" s="249"/>
      <c r="P311" s="249"/>
      <c r="Q311" s="249"/>
      <c r="R311" s="249"/>
      <c r="S311" s="249"/>
      <c r="T311" s="250"/>
      <c r="AT311" s="251" t="s">
        <v>169</v>
      </c>
      <c r="AU311" s="251" t="s">
        <v>79</v>
      </c>
      <c r="AV311" s="13" t="s">
        <v>79</v>
      </c>
      <c r="AW311" s="13" t="s">
        <v>34</v>
      </c>
      <c r="AX311" s="13" t="s">
        <v>71</v>
      </c>
      <c r="AY311" s="251" t="s">
        <v>156</v>
      </c>
    </row>
    <row r="312" s="13" customFormat="1">
      <c r="B312" s="241"/>
      <c r="C312" s="242"/>
      <c r="D312" s="227" t="s">
        <v>169</v>
      </c>
      <c r="E312" s="243" t="s">
        <v>1</v>
      </c>
      <c r="F312" s="244" t="s">
        <v>467</v>
      </c>
      <c r="G312" s="242"/>
      <c r="H312" s="245">
        <v>2.992</v>
      </c>
      <c r="I312" s="246"/>
      <c r="J312" s="242"/>
      <c r="K312" s="242"/>
      <c r="L312" s="247"/>
      <c r="M312" s="248"/>
      <c r="N312" s="249"/>
      <c r="O312" s="249"/>
      <c r="P312" s="249"/>
      <c r="Q312" s="249"/>
      <c r="R312" s="249"/>
      <c r="S312" s="249"/>
      <c r="T312" s="250"/>
      <c r="AT312" s="251" t="s">
        <v>169</v>
      </c>
      <c r="AU312" s="251" t="s">
        <v>79</v>
      </c>
      <c r="AV312" s="13" t="s">
        <v>79</v>
      </c>
      <c r="AW312" s="13" t="s">
        <v>34</v>
      </c>
      <c r="AX312" s="13" t="s">
        <v>71</v>
      </c>
      <c r="AY312" s="251" t="s">
        <v>156</v>
      </c>
    </row>
    <row r="313" s="13" customFormat="1">
      <c r="B313" s="241"/>
      <c r="C313" s="242"/>
      <c r="D313" s="227" t="s">
        <v>169</v>
      </c>
      <c r="E313" s="243" t="s">
        <v>1</v>
      </c>
      <c r="F313" s="244" t="s">
        <v>468</v>
      </c>
      <c r="G313" s="242"/>
      <c r="H313" s="245">
        <v>1.5409999999999999</v>
      </c>
      <c r="I313" s="246"/>
      <c r="J313" s="242"/>
      <c r="K313" s="242"/>
      <c r="L313" s="247"/>
      <c r="M313" s="248"/>
      <c r="N313" s="249"/>
      <c r="O313" s="249"/>
      <c r="P313" s="249"/>
      <c r="Q313" s="249"/>
      <c r="R313" s="249"/>
      <c r="S313" s="249"/>
      <c r="T313" s="250"/>
      <c r="AT313" s="251" t="s">
        <v>169</v>
      </c>
      <c r="AU313" s="251" t="s">
        <v>79</v>
      </c>
      <c r="AV313" s="13" t="s">
        <v>79</v>
      </c>
      <c r="AW313" s="13" t="s">
        <v>34</v>
      </c>
      <c r="AX313" s="13" t="s">
        <v>71</v>
      </c>
      <c r="AY313" s="251" t="s">
        <v>156</v>
      </c>
    </row>
    <row r="314" s="14" customFormat="1">
      <c r="B314" s="252"/>
      <c r="C314" s="253"/>
      <c r="D314" s="227" t="s">
        <v>169</v>
      </c>
      <c r="E314" s="254" t="s">
        <v>1</v>
      </c>
      <c r="F314" s="255" t="s">
        <v>174</v>
      </c>
      <c r="G314" s="253"/>
      <c r="H314" s="256">
        <v>13.497</v>
      </c>
      <c r="I314" s="257"/>
      <c r="J314" s="253"/>
      <c r="K314" s="253"/>
      <c r="L314" s="258"/>
      <c r="M314" s="259"/>
      <c r="N314" s="260"/>
      <c r="O314" s="260"/>
      <c r="P314" s="260"/>
      <c r="Q314" s="260"/>
      <c r="R314" s="260"/>
      <c r="S314" s="260"/>
      <c r="T314" s="261"/>
      <c r="AT314" s="262" t="s">
        <v>169</v>
      </c>
      <c r="AU314" s="262" t="s">
        <v>79</v>
      </c>
      <c r="AV314" s="14" t="s">
        <v>163</v>
      </c>
      <c r="AW314" s="14" t="s">
        <v>34</v>
      </c>
      <c r="AX314" s="14" t="s">
        <v>21</v>
      </c>
      <c r="AY314" s="262" t="s">
        <v>156</v>
      </c>
    </row>
    <row r="315" s="1" customFormat="1" ht="16.5" customHeight="1">
      <c r="B315" s="37"/>
      <c r="C315" s="263" t="s">
        <v>469</v>
      </c>
      <c r="D315" s="263" t="s">
        <v>297</v>
      </c>
      <c r="E315" s="264" t="s">
        <v>470</v>
      </c>
      <c r="F315" s="265" t="s">
        <v>471</v>
      </c>
      <c r="G315" s="266" t="s">
        <v>317</v>
      </c>
      <c r="H315" s="267">
        <v>20.475000000000001</v>
      </c>
      <c r="I315" s="268"/>
      <c r="J315" s="269">
        <f>ROUND(I315*H315,2)</f>
        <v>0</v>
      </c>
      <c r="K315" s="265" t="s">
        <v>1</v>
      </c>
      <c r="L315" s="270"/>
      <c r="M315" s="271" t="s">
        <v>1</v>
      </c>
      <c r="N315" s="272" t="s">
        <v>42</v>
      </c>
      <c r="O315" s="78"/>
      <c r="P315" s="224">
        <f>O315*H315</f>
        <v>0</v>
      </c>
      <c r="Q315" s="224">
        <v>0</v>
      </c>
      <c r="R315" s="224">
        <f>Q315*H315</f>
        <v>0</v>
      </c>
      <c r="S315" s="224">
        <v>0</v>
      </c>
      <c r="T315" s="225">
        <f>S315*H315</f>
        <v>0</v>
      </c>
      <c r="AR315" s="16" t="s">
        <v>221</v>
      </c>
      <c r="AT315" s="16" t="s">
        <v>297</v>
      </c>
      <c r="AU315" s="16" t="s">
        <v>79</v>
      </c>
      <c r="AY315" s="16" t="s">
        <v>156</v>
      </c>
      <c r="BE315" s="226">
        <f>IF(N315="základní",J315,0)</f>
        <v>0</v>
      </c>
      <c r="BF315" s="226">
        <f>IF(N315="snížená",J315,0)</f>
        <v>0</v>
      </c>
      <c r="BG315" s="226">
        <f>IF(N315="zákl. přenesená",J315,0)</f>
        <v>0</v>
      </c>
      <c r="BH315" s="226">
        <f>IF(N315="sníž. přenesená",J315,0)</f>
        <v>0</v>
      </c>
      <c r="BI315" s="226">
        <f>IF(N315="nulová",J315,0)</f>
        <v>0</v>
      </c>
      <c r="BJ315" s="16" t="s">
        <v>21</v>
      </c>
      <c r="BK315" s="226">
        <f>ROUND(I315*H315,2)</f>
        <v>0</v>
      </c>
      <c r="BL315" s="16" t="s">
        <v>163</v>
      </c>
      <c r="BM315" s="16" t="s">
        <v>472</v>
      </c>
    </row>
    <row r="316" s="1" customFormat="1">
      <c r="B316" s="37"/>
      <c r="C316" s="38"/>
      <c r="D316" s="227" t="s">
        <v>165</v>
      </c>
      <c r="E316" s="38"/>
      <c r="F316" s="228" t="s">
        <v>471</v>
      </c>
      <c r="G316" s="38"/>
      <c r="H316" s="38"/>
      <c r="I316" s="142"/>
      <c r="J316" s="38"/>
      <c r="K316" s="38"/>
      <c r="L316" s="42"/>
      <c r="M316" s="229"/>
      <c r="N316" s="78"/>
      <c r="O316" s="78"/>
      <c r="P316" s="78"/>
      <c r="Q316" s="78"/>
      <c r="R316" s="78"/>
      <c r="S316" s="78"/>
      <c r="T316" s="79"/>
      <c r="AT316" s="16" t="s">
        <v>165</v>
      </c>
      <c r="AU316" s="16" t="s">
        <v>79</v>
      </c>
    </row>
    <row r="317" s="1" customFormat="1">
      <c r="B317" s="37"/>
      <c r="C317" s="38"/>
      <c r="D317" s="227" t="s">
        <v>189</v>
      </c>
      <c r="E317" s="38"/>
      <c r="F317" s="230" t="s">
        <v>473</v>
      </c>
      <c r="G317" s="38"/>
      <c r="H317" s="38"/>
      <c r="I317" s="142"/>
      <c r="J317" s="38"/>
      <c r="K317" s="38"/>
      <c r="L317" s="42"/>
      <c r="M317" s="229"/>
      <c r="N317" s="78"/>
      <c r="O317" s="78"/>
      <c r="P317" s="78"/>
      <c r="Q317" s="78"/>
      <c r="R317" s="78"/>
      <c r="S317" s="78"/>
      <c r="T317" s="79"/>
      <c r="AT317" s="16" t="s">
        <v>189</v>
      </c>
      <c r="AU317" s="16" t="s">
        <v>79</v>
      </c>
    </row>
    <row r="318" s="13" customFormat="1">
      <c r="B318" s="241"/>
      <c r="C318" s="242"/>
      <c r="D318" s="227" t="s">
        <v>169</v>
      </c>
      <c r="E318" s="243" t="s">
        <v>1</v>
      </c>
      <c r="F318" s="244" t="s">
        <v>474</v>
      </c>
      <c r="G318" s="242"/>
      <c r="H318" s="245">
        <v>20.475000000000001</v>
      </c>
      <c r="I318" s="246"/>
      <c r="J318" s="242"/>
      <c r="K318" s="242"/>
      <c r="L318" s="247"/>
      <c r="M318" s="248"/>
      <c r="N318" s="249"/>
      <c r="O318" s="249"/>
      <c r="P318" s="249"/>
      <c r="Q318" s="249"/>
      <c r="R318" s="249"/>
      <c r="S318" s="249"/>
      <c r="T318" s="250"/>
      <c r="AT318" s="251" t="s">
        <v>169</v>
      </c>
      <c r="AU318" s="251" t="s">
        <v>79</v>
      </c>
      <c r="AV318" s="13" t="s">
        <v>79</v>
      </c>
      <c r="AW318" s="13" t="s">
        <v>34</v>
      </c>
      <c r="AX318" s="13" t="s">
        <v>21</v>
      </c>
      <c r="AY318" s="251" t="s">
        <v>156</v>
      </c>
    </row>
    <row r="319" s="11" customFormat="1" ht="22.8" customHeight="1">
      <c r="B319" s="199"/>
      <c r="C319" s="200"/>
      <c r="D319" s="201" t="s">
        <v>70</v>
      </c>
      <c r="E319" s="213" t="s">
        <v>227</v>
      </c>
      <c r="F319" s="213" t="s">
        <v>475</v>
      </c>
      <c r="G319" s="200"/>
      <c r="H319" s="200"/>
      <c r="I319" s="203"/>
      <c r="J319" s="214">
        <f>BK319</f>
        <v>0</v>
      </c>
      <c r="K319" s="200"/>
      <c r="L319" s="205"/>
      <c r="M319" s="206"/>
      <c r="N319" s="207"/>
      <c r="O319" s="207"/>
      <c r="P319" s="208">
        <f>SUM(P320:P431)</f>
        <v>0</v>
      </c>
      <c r="Q319" s="207"/>
      <c r="R319" s="208">
        <f>SUM(R320:R431)</f>
        <v>7.5836734240000006</v>
      </c>
      <c r="S319" s="207"/>
      <c r="T319" s="209">
        <f>SUM(T320:T431)</f>
        <v>20.788284499999996</v>
      </c>
      <c r="AR319" s="210" t="s">
        <v>21</v>
      </c>
      <c r="AT319" s="211" t="s">
        <v>70</v>
      </c>
      <c r="AU319" s="211" t="s">
        <v>21</v>
      </c>
      <c r="AY319" s="210" t="s">
        <v>156</v>
      </c>
      <c r="BK319" s="212">
        <f>SUM(BK320:BK431)</f>
        <v>0</v>
      </c>
    </row>
    <row r="320" s="1" customFormat="1" ht="16.5" customHeight="1">
      <c r="B320" s="37"/>
      <c r="C320" s="215" t="s">
        <v>476</v>
      </c>
      <c r="D320" s="215" t="s">
        <v>158</v>
      </c>
      <c r="E320" s="216" t="s">
        <v>477</v>
      </c>
      <c r="F320" s="217" t="s">
        <v>478</v>
      </c>
      <c r="G320" s="218" t="s">
        <v>185</v>
      </c>
      <c r="H320" s="219">
        <v>20</v>
      </c>
      <c r="I320" s="220"/>
      <c r="J320" s="221">
        <f>ROUND(I320*H320,2)</f>
        <v>0</v>
      </c>
      <c r="K320" s="217" t="s">
        <v>162</v>
      </c>
      <c r="L320" s="42"/>
      <c r="M320" s="222" t="s">
        <v>1</v>
      </c>
      <c r="N320" s="223" t="s">
        <v>42</v>
      </c>
      <c r="O320" s="78"/>
      <c r="P320" s="224">
        <f>O320*H320</f>
        <v>0</v>
      </c>
      <c r="Q320" s="224">
        <v>0.00117</v>
      </c>
      <c r="R320" s="224">
        <f>Q320*H320</f>
        <v>0.023400000000000001</v>
      </c>
      <c r="S320" s="224">
        <v>0</v>
      </c>
      <c r="T320" s="225">
        <f>S320*H320</f>
        <v>0</v>
      </c>
      <c r="AR320" s="16" t="s">
        <v>163</v>
      </c>
      <c r="AT320" s="16" t="s">
        <v>158</v>
      </c>
      <c r="AU320" s="16" t="s">
        <v>79</v>
      </c>
      <c r="AY320" s="16" t="s">
        <v>156</v>
      </c>
      <c r="BE320" s="226">
        <f>IF(N320="základní",J320,0)</f>
        <v>0</v>
      </c>
      <c r="BF320" s="226">
        <f>IF(N320="snížená",J320,0)</f>
        <v>0</v>
      </c>
      <c r="BG320" s="226">
        <f>IF(N320="zákl. přenesená",J320,0)</f>
        <v>0</v>
      </c>
      <c r="BH320" s="226">
        <f>IF(N320="sníž. přenesená",J320,0)</f>
        <v>0</v>
      </c>
      <c r="BI320" s="226">
        <f>IF(N320="nulová",J320,0)</f>
        <v>0</v>
      </c>
      <c r="BJ320" s="16" t="s">
        <v>21</v>
      </c>
      <c r="BK320" s="226">
        <f>ROUND(I320*H320,2)</f>
        <v>0</v>
      </c>
      <c r="BL320" s="16" t="s">
        <v>163</v>
      </c>
      <c r="BM320" s="16" t="s">
        <v>479</v>
      </c>
    </row>
    <row r="321" s="1" customFormat="1">
      <c r="B321" s="37"/>
      <c r="C321" s="38"/>
      <c r="D321" s="227" t="s">
        <v>165</v>
      </c>
      <c r="E321" s="38"/>
      <c r="F321" s="228" t="s">
        <v>480</v>
      </c>
      <c r="G321" s="38"/>
      <c r="H321" s="38"/>
      <c r="I321" s="142"/>
      <c r="J321" s="38"/>
      <c r="K321" s="38"/>
      <c r="L321" s="42"/>
      <c r="M321" s="229"/>
      <c r="N321" s="78"/>
      <c r="O321" s="78"/>
      <c r="P321" s="78"/>
      <c r="Q321" s="78"/>
      <c r="R321" s="78"/>
      <c r="S321" s="78"/>
      <c r="T321" s="79"/>
      <c r="AT321" s="16" t="s">
        <v>165</v>
      </c>
      <c r="AU321" s="16" t="s">
        <v>79</v>
      </c>
    </row>
    <row r="322" s="1" customFormat="1">
      <c r="B322" s="37"/>
      <c r="C322" s="38"/>
      <c r="D322" s="227" t="s">
        <v>167</v>
      </c>
      <c r="E322" s="38"/>
      <c r="F322" s="230" t="s">
        <v>481</v>
      </c>
      <c r="G322" s="38"/>
      <c r="H322" s="38"/>
      <c r="I322" s="142"/>
      <c r="J322" s="38"/>
      <c r="K322" s="38"/>
      <c r="L322" s="42"/>
      <c r="M322" s="229"/>
      <c r="N322" s="78"/>
      <c r="O322" s="78"/>
      <c r="P322" s="78"/>
      <c r="Q322" s="78"/>
      <c r="R322" s="78"/>
      <c r="S322" s="78"/>
      <c r="T322" s="79"/>
      <c r="AT322" s="16" t="s">
        <v>167</v>
      </c>
      <c r="AU322" s="16" t="s">
        <v>79</v>
      </c>
    </row>
    <row r="323" s="12" customFormat="1">
      <c r="B323" s="231"/>
      <c r="C323" s="232"/>
      <c r="D323" s="227" t="s">
        <v>169</v>
      </c>
      <c r="E323" s="233" t="s">
        <v>1</v>
      </c>
      <c r="F323" s="234" t="s">
        <v>482</v>
      </c>
      <c r="G323" s="232"/>
      <c r="H323" s="233" t="s">
        <v>1</v>
      </c>
      <c r="I323" s="235"/>
      <c r="J323" s="232"/>
      <c r="K323" s="232"/>
      <c r="L323" s="236"/>
      <c r="M323" s="237"/>
      <c r="N323" s="238"/>
      <c r="O323" s="238"/>
      <c r="P323" s="238"/>
      <c r="Q323" s="238"/>
      <c r="R323" s="238"/>
      <c r="S323" s="238"/>
      <c r="T323" s="239"/>
      <c r="AT323" s="240" t="s">
        <v>169</v>
      </c>
      <c r="AU323" s="240" t="s">
        <v>79</v>
      </c>
      <c r="AV323" s="12" t="s">
        <v>21</v>
      </c>
      <c r="AW323" s="12" t="s">
        <v>34</v>
      </c>
      <c r="AX323" s="12" t="s">
        <v>71</v>
      </c>
      <c r="AY323" s="240" t="s">
        <v>156</v>
      </c>
    </row>
    <row r="324" s="13" customFormat="1">
      <c r="B324" s="241"/>
      <c r="C324" s="242"/>
      <c r="D324" s="227" t="s">
        <v>169</v>
      </c>
      <c r="E324" s="243" t="s">
        <v>1</v>
      </c>
      <c r="F324" s="244" t="s">
        <v>483</v>
      </c>
      <c r="G324" s="242"/>
      <c r="H324" s="245">
        <v>8</v>
      </c>
      <c r="I324" s="246"/>
      <c r="J324" s="242"/>
      <c r="K324" s="242"/>
      <c r="L324" s="247"/>
      <c r="M324" s="248"/>
      <c r="N324" s="249"/>
      <c r="O324" s="249"/>
      <c r="P324" s="249"/>
      <c r="Q324" s="249"/>
      <c r="R324" s="249"/>
      <c r="S324" s="249"/>
      <c r="T324" s="250"/>
      <c r="AT324" s="251" t="s">
        <v>169</v>
      </c>
      <c r="AU324" s="251" t="s">
        <v>79</v>
      </c>
      <c r="AV324" s="13" t="s">
        <v>79</v>
      </c>
      <c r="AW324" s="13" t="s">
        <v>34</v>
      </c>
      <c r="AX324" s="13" t="s">
        <v>71</v>
      </c>
      <c r="AY324" s="251" t="s">
        <v>156</v>
      </c>
    </row>
    <row r="325" s="12" customFormat="1">
      <c r="B325" s="231"/>
      <c r="C325" s="232"/>
      <c r="D325" s="227" t="s">
        <v>169</v>
      </c>
      <c r="E325" s="233" t="s">
        <v>1</v>
      </c>
      <c r="F325" s="234" t="s">
        <v>484</v>
      </c>
      <c r="G325" s="232"/>
      <c r="H325" s="233" t="s">
        <v>1</v>
      </c>
      <c r="I325" s="235"/>
      <c r="J325" s="232"/>
      <c r="K325" s="232"/>
      <c r="L325" s="236"/>
      <c r="M325" s="237"/>
      <c r="N325" s="238"/>
      <c r="O325" s="238"/>
      <c r="P325" s="238"/>
      <c r="Q325" s="238"/>
      <c r="R325" s="238"/>
      <c r="S325" s="238"/>
      <c r="T325" s="239"/>
      <c r="AT325" s="240" t="s">
        <v>169</v>
      </c>
      <c r="AU325" s="240" t="s">
        <v>79</v>
      </c>
      <c r="AV325" s="12" t="s">
        <v>21</v>
      </c>
      <c r="AW325" s="12" t="s">
        <v>34</v>
      </c>
      <c r="AX325" s="12" t="s">
        <v>71</v>
      </c>
      <c r="AY325" s="240" t="s">
        <v>156</v>
      </c>
    </row>
    <row r="326" s="13" customFormat="1">
      <c r="B326" s="241"/>
      <c r="C326" s="242"/>
      <c r="D326" s="227" t="s">
        <v>169</v>
      </c>
      <c r="E326" s="243" t="s">
        <v>1</v>
      </c>
      <c r="F326" s="244" t="s">
        <v>485</v>
      </c>
      <c r="G326" s="242"/>
      <c r="H326" s="245">
        <v>12</v>
      </c>
      <c r="I326" s="246"/>
      <c r="J326" s="242"/>
      <c r="K326" s="242"/>
      <c r="L326" s="247"/>
      <c r="M326" s="248"/>
      <c r="N326" s="249"/>
      <c r="O326" s="249"/>
      <c r="P326" s="249"/>
      <c r="Q326" s="249"/>
      <c r="R326" s="249"/>
      <c r="S326" s="249"/>
      <c r="T326" s="250"/>
      <c r="AT326" s="251" t="s">
        <v>169</v>
      </c>
      <c r="AU326" s="251" t="s">
        <v>79</v>
      </c>
      <c r="AV326" s="13" t="s">
        <v>79</v>
      </c>
      <c r="AW326" s="13" t="s">
        <v>34</v>
      </c>
      <c r="AX326" s="13" t="s">
        <v>71</v>
      </c>
      <c r="AY326" s="251" t="s">
        <v>156</v>
      </c>
    </row>
    <row r="327" s="14" customFormat="1">
      <c r="B327" s="252"/>
      <c r="C327" s="253"/>
      <c r="D327" s="227" t="s">
        <v>169</v>
      </c>
      <c r="E327" s="254" t="s">
        <v>1</v>
      </c>
      <c r="F327" s="255" t="s">
        <v>174</v>
      </c>
      <c r="G327" s="253"/>
      <c r="H327" s="256">
        <v>20</v>
      </c>
      <c r="I327" s="257"/>
      <c r="J327" s="253"/>
      <c r="K327" s="253"/>
      <c r="L327" s="258"/>
      <c r="M327" s="259"/>
      <c r="N327" s="260"/>
      <c r="O327" s="260"/>
      <c r="P327" s="260"/>
      <c r="Q327" s="260"/>
      <c r="R327" s="260"/>
      <c r="S327" s="260"/>
      <c r="T327" s="261"/>
      <c r="AT327" s="262" t="s">
        <v>169</v>
      </c>
      <c r="AU327" s="262" t="s">
        <v>79</v>
      </c>
      <c r="AV327" s="14" t="s">
        <v>163</v>
      </c>
      <c r="AW327" s="14" t="s">
        <v>34</v>
      </c>
      <c r="AX327" s="14" t="s">
        <v>21</v>
      </c>
      <c r="AY327" s="262" t="s">
        <v>156</v>
      </c>
    </row>
    <row r="328" s="1" customFormat="1" ht="16.5" customHeight="1">
      <c r="B328" s="37"/>
      <c r="C328" s="215" t="s">
        <v>486</v>
      </c>
      <c r="D328" s="215" t="s">
        <v>158</v>
      </c>
      <c r="E328" s="216" t="s">
        <v>487</v>
      </c>
      <c r="F328" s="217" t="s">
        <v>488</v>
      </c>
      <c r="G328" s="218" t="s">
        <v>185</v>
      </c>
      <c r="H328" s="219">
        <v>20</v>
      </c>
      <c r="I328" s="220"/>
      <c r="J328" s="221">
        <f>ROUND(I328*H328,2)</f>
        <v>0</v>
      </c>
      <c r="K328" s="217" t="s">
        <v>162</v>
      </c>
      <c r="L328" s="42"/>
      <c r="M328" s="222" t="s">
        <v>1</v>
      </c>
      <c r="N328" s="223" t="s">
        <v>42</v>
      </c>
      <c r="O328" s="78"/>
      <c r="P328" s="224">
        <f>O328*H328</f>
        <v>0</v>
      </c>
      <c r="Q328" s="224">
        <v>0.00066399999999999999</v>
      </c>
      <c r="R328" s="224">
        <f>Q328*H328</f>
        <v>0.01328</v>
      </c>
      <c r="S328" s="224">
        <v>0</v>
      </c>
      <c r="T328" s="225">
        <f>S328*H328</f>
        <v>0</v>
      </c>
      <c r="AR328" s="16" t="s">
        <v>163</v>
      </c>
      <c r="AT328" s="16" t="s">
        <v>158</v>
      </c>
      <c r="AU328" s="16" t="s">
        <v>79</v>
      </c>
      <c r="AY328" s="16" t="s">
        <v>156</v>
      </c>
      <c r="BE328" s="226">
        <f>IF(N328="základní",J328,0)</f>
        <v>0</v>
      </c>
      <c r="BF328" s="226">
        <f>IF(N328="snížená",J328,0)</f>
        <v>0</v>
      </c>
      <c r="BG328" s="226">
        <f>IF(N328="zákl. přenesená",J328,0)</f>
        <v>0</v>
      </c>
      <c r="BH328" s="226">
        <f>IF(N328="sníž. přenesená",J328,0)</f>
        <v>0</v>
      </c>
      <c r="BI328" s="226">
        <f>IF(N328="nulová",J328,0)</f>
        <v>0</v>
      </c>
      <c r="BJ328" s="16" t="s">
        <v>21</v>
      </c>
      <c r="BK328" s="226">
        <f>ROUND(I328*H328,2)</f>
        <v>0</v>
      </c>
      <c r="BL328" s="16" t="s">
        <v>163</v>
      </c>
      <c r="BM328" s="16" t="s">
        <v>489</v>
      </c>
    </row>
    <row r="329" s="1" customFormat="1">
      <c r="B329" s="37"/>
      <c r="C329" s="38"/>
      <c r="D329" s="227" t="s">
        <v>165</v>
      </c>
      <c r="E329" s="38"/>
      <c r="F329" s="228" t="s">
        <v>490</v>
      </c>
      <c r="G329" s="38"/>
      <c r="H329" s="38"/>
      <c r="I329" s="142"/>
      <c r="J329" s="38"/>
      <c r="K329" s="38"/>
      <c r="L329" s="42"/>
      <c r="M329" s="229"/>
      <c r="N329" s="78"/>
      <c r="O329" s="78"/>
      <c r="P329" s="78"/>
      <c r="Q329" s="78"/>
      <c r="R329" s="78"/>
      <c r="S329" s="78"/>
      <c r="T329" s="79"/>
      <c r="AT329" s="16" t="s">
        <v>165</v>
      </c>
      <c r="AU329" s="16" t="s">
        <v>79</v>
      </c>
    </row>
    <row r="330" s="1" customFormat="1">
      <c r="B330" s="37"/>
      <c r="C330" s="38"/>
      <c r="D330" s="227" t="s">
        <v>167</v>
      </c>
      <c r="E330" s="38"/>
      <c r="F330" s="230" t="s">
        <v>481</v>
      </c>
      <c r="G330" s="38"/>
      <c r="H330" s="38"/>
      <c r="I330" s="142"/>
      <c r="J330" s="38"/>
      <c r="K330" s="38"/>
      <c r="L330" s="42"/>
      <c r="M330" s="229"/>
      <c r="N330" s="78"/>
      <c r="O330" s="78"/>
      <c r="P330" s="78"/>
      <c r="Q330" s="78"/>
      <c r="R330" s="78"/>
      <c r="S330" s="78"/>
      <c r="T330" s="79"/>
      <c r="AT330" s="16" t="s">
        <v>167</v>
      </c>
      <c r="AU330" s="16" t="s">
        <v>79</v>
      </c>
    </row>
    <row r="331" s="12" customFormat="1">
      <c r="B331" s="231"/>
      <c r="C331" s="232"/>
      <c r="D331" s="227" t="s">
        <v>169</v>
      </c>
      <c r="E331" s="233" t="s">
        <v>1</v>
      </c>
      <c r="F331" s="234" t="s">
        <v>482</v>
      </c>
      <c r="G331" s="232"/>
      <c r="H331" s="233" t="s">
        <v>1</v>
      </c>
      <c r="I331" s="235"/>
      <c r="J331" s="232"/>
      <c r="K331" s="232"/>
      <c r="L331" s="236"/>
      <c r="M331" s="237"/>
      <c r="N331" s="238"/>
      <c r="O331" s="238"/>
      <c r="P331" s="238"/>
      <c r="Q331" s="238"/>
      <c r="R331" s="238"/>
      <c r="S331" s="238"/>
      <c r="T331" s="239"/>
      <c r="AT331" s="240" t="s">
        <v>169</v>
      </c>
      <c r="AU331" s="240" t="s">
        <v>79</v>
      </c>
      <c r="AV331" s="12" t="s">
        <v>21</v>
      </c>
      <c r="AW331" s="12" t="s">
        <v>34</v>
      </c>
      <c r="AX331" s="12" t="s">
        <v>71</v>
      </c>
      <c r="AY331" s="240" t="s">
        <v>156</v>
      </c>
    </row>
    <row r="332" s="13" customFormat="1">
      <c r="B332" s="241"/>
      <c r="C332" s="242"/>
      <c r="D332" s="227" t="s">
        <v>169</v>
      </c>
      <c r="E332" s="243" t="s">
        <v>1</v>
      </c>
      <c r="F332" s="244" t="s">
        <v>483</v>
      </c>
      <c r="G332" s="242"/>
      <c r="H332" s="245">
        <v>8</v>
      </c>
      <c r="I332" s="246"/>
      <c r="J332" s="242"/>
      <c r="K332" s="242"/>
      <c r="L332" s="247"/>
      <c r="M332" s="248"/>
      <c r="N332" s="249"/>
      <c r="O332" s="249"/>
      <c r="P332" s="249"/>
      <c r="Q332" s="249"/>
      <c r="R332" s="249"/>
      <c r="S332" s="249"/>
      <c r="T332" s="250"/>
      <c r="AT332" s="251" t="s">
        <v>169</v>
      </c>
      <c r="AU332" s="251" t="s">
        <v>79</v>
      </c>
      <c r="AV332" s="13" t="s">
        <v>79</v>
      </c>
      <c r="AW332" s="13" t="s">
        <v>34</v>
      </c>
      <c r="AX332" s="13" t="s">
        <v>71</v>
      </c>
      <c r="AY332" s="251" t="s">
        <v>156</v>
      </c>
    </row>
    <row r="333" s="12" customFormat="1">
      <c r="B333" s="231"/>
      <c r="C333" s="232"/>
      <c r="D333" s="227" t="s">
        <v>169</v>
      </c>
      <c r="E333" s="233" t="s">
        <v>1</v>
      </c>
      <c r="F333" s="234" t="s">
        <v>484</v>
      </c>
      <c r="G333" s="232"/>
      <c r="H333" s="233" t="s">
        <v>1</v>
      </c>
      <c r="I333" s="235"/>
      <c r="J333" s="232"/>
      <c r="K333" s="232"/>
      <c r="L333" s="236"/>
      <c r="M333" s="237"/>
      <c r="N333" s="238"/>
      <c r="O333" s="238"/>
      <c r="P333" s="238"/>
      <c r="Q333" s="238"/>
      <c r="R333" s="238"/>
      <c r="S333" s="238"/>
      <c r="T333" s="239"/>
      <c r="AT333" s="240" t="s">
        <v>169</v>
      </c>
      <c r="AU333" s="240" t="s">
        <v>79</v>
      </c>
      <c r="AV333" s="12" t="s">
        <v>21</v>
      </c>
      <c r="AW333" s="12" t="s">
        <v>34</v>
      </c>
      <c r="AX333" s="12" t="s">
        <v>71</v>
      </c>
      <c r="AY333" s="240" t="s">
        <v>156</v>
      </c>
    </row>
    <row r="334" s="13" customFormat="1">
      <c r="B334" s="241"/>
      <c r="C334" s="242"/>
      <c r="D334" s="227" t="s">
        <v>169</v>
      </c>
      <c r="E334" s="243" t="s">
        <v>1</v>
      </c>
      <c r="F334" s="244" t="s">
        <v>485</v>
      </c>
      <c r="G334" s="242"/>
      <c r="H334" s="245">
        <v>12</v>
      </c>
      <c r="I334" s="246"/>
      <c r="J334" s="242"/>
      <c r="K334" s="242"/>
      <c r="L334" s="247"/>
      <c r="M334" s="248"/>
      <c r="N334" s="249"/>
      <c r="O334" s="249"/>
      <c r="P334" s="249"/>
      <c r="Q334" s="249"/>
      <c r="R334" s="249"/>
      <c r="S334" s="249"/>
      <c r="T334" s="250"/>
      <c r="AT334" s="251" t="s">
        <v>169</v>
      </c>
      <c r="AU334" s="251" t="s">
        <v>79</v>
      </c>
      <c r="AV334" s="13" t="s">
        <v>79</v>
      </c>
      <c r="AW334" s="13" t="s">
        <v>34</v>
      </c>
      <c r="AX334" s="13" t="s">
        <v>71</v>
      </c>
      <c r="AY334" s="251" t="s">
        <v>156</v>
      </c>
    </row>
    <row r="335" s="14" customFormat="1">
      <c r="B335" s="252"/>
      <c r="C335" s="253"/>
      <c r="D335" s="227" t="s">
        <v>169</v>
      </c>
      <c r="E335" s="254" t="s">
        <v>1</v>
      </c>
      <c r="F335" s="255" t="s">
        <v>174</v>
      </c>
      <c r="G335" s="253"/>
      <c r="H335" s="256">
        <v>20</v>
      </c>
      <c r="I335" s="257"/>
      <c r="J335" s="253"/>
      <c r="K335" s="253"/>
      <c r="L335" s="258"/>
      <c r="M335" s="259"/>
      <c r="N335" s="260"/>
      <c r="O335" s="260"/>
      <c r="P335" s="260"/>
      <c r="Q335" s="260"/>
      <c r="R335" s="260"/>
      <c r="S335" s="260"/>
      <c r="T335" s="261"/>
      <c r="AT335" s="262" t="s">
        <v>169</v>
      </c>
      <c r="AU335" s="262" t="s">
        <v>79</v>
      </c>
      <c r="AV335" s="14" t="s">
        <v>163</v>
      </c>
      <c r="AW335" s="14" t="s">
        <v>34</v>
      </c>
      <c r="AX335" s="14" t="s">
        <v>21</v>
      </c>
      <c r="AY335" s="262" t="s">
        <v>156</v>
      </c>
    </row>
    <row r="336" s="1" customFormat="1" ht="16.5" customHeight="1">
      <c r="B336" s="37"/>
      <c r="C336" s="263" t="s">
        <v>491</v>
      </c>
      <c r="D336" s="263" t="s">
        <v>297</v>
      </c>
      <c r="E336" s="264" t="s">
        <v>492</v>
      </c>
      <c r="F336" s="265" t="s">
        <v>493</v>
      </c>
      <c r="G336" s="266" t="s">
        <v>282</v>
      </c>
      <c r="H336" s="267">
        <v>0.38400000000000001</v>
      </c>
      <c r="I336" s="268"/>
      <c r="J336" s="269">
        <f>ROUND(I336*H336,2)</f>
        <v>0</v>
      </c>
      <c r="K336" s="265" t="s">
        <v>162</v>
      </c>
      <c r="L336" s="270"/>
      <c r="M336" s="271" t="s">
        <v>1</v>
      </c>
      <c r="N336" s="272" t="s">
        <v>42</v>
      </c>
      <c r="O336" s="78"/>
      <c r="P336" s="224">
        <f>O336*H336</f>
        <v>0</v>
      </c>
      <c r="Q336" s="224">
        <v>1</v>
      </c>
      <c r="R336" s="224">
        <f>Q336*H336</f>
        <v>0.38400000000000001</v>
      </c>
      <c r="S336" s="224">
        <v>0</v>
      </c>
      <c r="T336" s="225">
        <f>S336*H336</f>
        <v>0</v>
      </c>
      <c r="AR336" s="16" t="s">
        <v>221</v>
      </c>
      <c r="AT336" s="16" t="s">
        <v>297</v>
      </c>
      <c r="AU336" s="16" t="s">
        <v>79</v>
      </c>
      <c r="AY336" s="16" t="s">
        <v>156</v>
      </c>
      <c r="BE336" s="226">
        <f>IF(N336="základní",J336,0)</f>
        <v>0</v>
      </c>
      <c r="BF336" s="226">
        <f>IF(N336="snížená",J336,0)</f>
        <v>0</v>
      </c>
      <c r="BG336" s="226">
        <f>IF(N336="zákl. přenesená",J336,0)</f>
        <v>0</v>
      </c>
      <c r="BH336" s="226">
        <f>IF(N336="sníž. přenesená",J336,0)</f>
        <v>0</v>
      </c>
      <c r="BI336" s="226">
        <f>IF(N336="nulová",J336,0)</f>
        <v>0</v>
      </c>
      <c r="BJ336" s="16" t="s">
        <v>21</v>
      </c>
      <c r="BK336" s="226">
        <f>ROUND(I336*H336,2)</f>
        <v>0</v>
      </c>
      <c r="BL336" s="16" t="s">
        <v>163</v>
      </c>
      <c r="BM336" s="16" t="s">
        <v>494</v>
      </c>
    </row>
    <row r="337" s="1" customFormat="1">
      <c r="B337" s="37"/>
      <c r="C337" s="38"/>
      <c r="D337" s="227" t="s">
        <v>165</v>
      </c>
      <c r="E337" s="38"/>
      <c r="F337" s="228" t="s">
        <v>493</v>
      </c>
      <c r="G337" s="38"/>
      <c r="H337" s="38"/>
      <c r="I337" s="142"/>
      <c r="J337" s="38"/>
      <c r="K337" s="38"/>
      <c r="L337" s="42"/>
      <c r="M337" s="229"/>
      <c r="N337" s="78"/>
      <c r="O337" s="78"/>
      <c r="P337" s="78"/>
      <c r="Q337" s="78"/>
      <c r="R337" s="78"/>
      <c r="S337" s="78"/>
      <c r="T337" s="79"/>
      <c r="AT337" s="16" t="s">
        <v>165</v>
      </c>
      <c r="AU337" s="16" t="s">
        <v>79</v>
      </c>
    </row>
    <row r="338" s="13" customFormat="1">
      <c r="B338" s="241"/>
      <c r="C338" s="242"/>
      <c r="D338" s="227" t="s">
        <v>169</v>
      </c>
      <c r="E338" s="243" t="s">
        <v>1</v>
      </c>
      <c r="F338" s="244" t="s">
        <v>495</v>
      </c>
      <c r="G338" s="242"/>
      <c r="H338" s="245">
        <v>0.38400000000000001</v>
      </c>
      <c r="I338" s="246"/>
      <c r="J338" s="242"/>
      <c r="K338" s="242"/>
      <c r="L338" s="247"/>
      <c r="M338" s="248"/>
      <c r="N338" s="249"/>
      <c r="O338" s="249"/>
      <c r="P338" s="249"/>
      <c r="Q338" s="249"/>
      <c r="R338" s="249"/>
      <c r="S338" s="249"/>
      <c r="T338" s="250"/>
      <c r="AT338" s="251" t="s">
        <v>169</v>
      </c>
      <c r="AU338" s="251" t="s">
        <v>79</v>
      </c>
      <c r="AV338" s="13" t="s">
        <v>79</v>
      </c>
      <c r="AW338" s="13" t="s">
        <v>34</v>
      </c>
      <c r="AX338" s="13" t="s">
        <v>21</v>
      </c>
      <c r="AY338" s="251" t="s">
        <v>156</v>
      </c>
    </row>
    <row r="339" s="1" customFormat="1" ht="16.5" customHeight="1">
      <c r="B339" s="37"/>
      <c r="C339" s="263" t="s">
        <v>496</v>
      </c>
      <c r="D339" s="263" t="s">
        <v>297</v>
      </c>
      <c r="E339" s="264" t="s">
        <v>497</v>
      </c>
      <c r="F339" s="265" t="s">
        <v>498</v>
      </c>
      <c r="G339" s="266" t="s">
        <v>282</v>
      </c>
      <c r="H339" s="267">
        <v>0.064000000000000001</v>
      </c>
      <c r="I339" s="268"/>
      <c r="J339" s="269">
        <f>ROUND(I339*H339,2)</f>
        <v>0</v>
      </c>
      <c r="K339" s="265" t="s">
        <v>162</v>
      </c>
      <c r="L339" s="270"/>
      <c r="M339" s="271" t="s">
        <v>1</v>
      </c>
      <c r="N339" s="272" t="s">
        <v>42</v>
      </c>
      <c r="O339" s="78"/>
      <c r="P339" s="224">
        <f>O339*H339</f>
        <v>0</v>
      </c>
      <c r="Q339" s="224">
        <v>1</v>
      </c>
      <c r="R339" s="224">
        <f>Q339*H339</f>
        <v>0.064000000000000001</v>
      </c>
      <c r="S339" s="224">
        <v>0</v>
      </c>
      <c r="T339" s="225">
        <f>S339*H339</f>
        <v>0</v>
      </c>
      <c r="AR339" s="16" t="s">
        <v>221</v>
      </c>
      <c r="AT339" s="16" t="s">
        <v>297</v>
      </c>
      <c r="AU339" s="16" t="s">
        <v>79</v>
      </c>
      <c r="AY339" s="16" t="s">
        <v>156</v>
      </c>
      <c r="BE339" s="226">
        <f>IF(N339="základní",J339,0)</f>
        <v>0</v>
      </c>
      <c r="BF339" s="226">
        <f>IF(N339="snížená",J339,0)</f>
        <v>0</v>
      </c>
      <c r="BG339" s="226">
        <f>IF(N339="zákl. přenesená",J339,0)</f>
        <v>0</v>
      </c>
      <c r="BH339" s="226">
        <f>IF(N339="sníž. přenesená",J339,0)</f>
        <v>0</v>
      </c>
      <c r="BI339" s="226">
        <f>IF(N339="nulová",J339,0)</f>
        <v>0</v>
      </c>
      <c r="BJ339" s="16" t="s">
        <v>21</v>
      </c>
      <c r="BK339" s="226">
        <f>ROUND(I339*H339,2)</f>
        <v>0</v>
      </c>
      <c r="BL339" s="16" t="s">
        <v>163</v>
      </c>
      <c r="BM339" s="16" t="s">
        <v>499</v>
      </c>
    </row>
    <row r="340" s="1" customFormat="1">
      <c r="B340" s="37"/>
      <c r="C340" s="38"/>
      <c r="D340" s="227" t="s">
        <v>165</v>
      </c>
      <c r="E340" s="38"/>
      <c r="F340" s="228" t="s">
        <v>498</v>
      </c>
      <c r="G340" s="38"/>
      <c r="H340" s="38"/>
      <c r="I340" s="142"/>
      <c r="J340" s="38"/>
      <c r="K340" s="38"/>
      <c r="L340" s="42"/>
      <c r="M340" s="229"/>
      <c r="N340" s="78"/>
      <c r="O340" s="78"/>
      <c r="P340" s="78"/>
      <c r="Q340" s="78"/>
      <c r="R340" s="78"/>
      <c r="S340" s="78"/>
      <c r="T340" s="79"/>
      <c r="AT340" s="16" t="s">
        <v>165</v>
      </c>
      <c r="AU340" s="16" t="s">
        <v>79</v>
      </c>
    </row>
    <row r="341" s="12" customFormat="1">
      <c r="B341" s="231"/>
      <c r="C341" s="232"/>
      <c r="D341" s="227" t="s">
        <v>169</v>
      </c>
      <c r="E341" s="233" t="s">
        <v>1</v>
      </c>
      <c r="F341" s="234" t="s">
        <v>500</v>
      </c>
      <c r="G341" s="232"/>
      <c r="H341" s="233" t="s">
        <v>1</v>
      </c>
      <c r="I341" s="235"/>
      <c r="J341" s="232"/>
      <c r="K341" s="232"/>
      <c r="L341" s="236"/>
      <c r="M341" s="237"/>
      <c r="N341" s="238"/>
      <c r="O341" s="238"/>
      <c r="P341" s="238"/>
      <c r="Q341" s="238"/>
      <c r="R341" s="238"/>
      <c r="S341" s="238"/>
      <c r="T341" s="239"/>
      <c r="AT341" s="240" t="s">
        <v>169</v>
      </c>
      <c r="AU341" s="240" t="s">
        <v>79</v>
      </c>
      <c r="AV341" s="12" t="s">
        <v>21</v>
      </c>
      <c r="AW341" s="12" t="s">
        <v>34</v>
      </c>
      <c r="AX341" s="12" t="s">
        <v>71</v>
      </c>
      <c r="AY341" s="240" t="s">
        <v>156</v>
      </c>
    </row>
    <row r="342" s="13" customFormat="1">
      <c r="B342" s="241"/>
      <c r="C342" s="242"/>
      <c r="D342" s="227" t="s">
        <v>169</v>
      </c>
      <c r="E342" s="243" t="s">
        <v>1</v>
      </c>
      <c r="F342" s="244" t="s">
        <v>501</v>
      </c>
      <c r="G342" s="242"/>
      <c r="H342" s="245">
        <v>0.064000000000000001</v>
      </c>
      <c r="I342" s="246"/>
      <c r="J342" s="242"/>
      <c r="K342" s="242"/>
      <c r="L342" s="247"/>
      <c r="M342" s="248"/>
      <c r="N342" s="249"/>
      <c r="O342" s="249"/>
      <c r="P342" s="249"/>
      <c r="Q342" s="249"/>
      <c r="R342" s="249"/>
      <c r="S342" s="249"/>
      <c r="T342" s="250"/>
      <c r="AT342" s="251" t="s">
        <v>169</v>
      </c>
      <c r="AU342" s="251" t="s">
        <v>79</v>
      </c>
      <c r="AV342" s="13" t="s">
        <v>79</v>
      </c>
      <c r="AW342" s="13" t="s">
        <v>34</v>
      </c>
      <c r="AX342" s="13" t="s">
        <v>21</v>
      </c>
      <c r="AY342" s="251" t="s">
        <v>156</v>
      </c>
    </row>
    <row r="343" s="1" customFormat="1" ht="16.5" customHeight="1">
      <c r="B343" s="37"/>
      <c r="C343" s="263" t="s">
        <v>502</v>
      </c>
      <c r="D343" s="263" t="s">
        <v>297</v>
      </c>
      <c r="E343" s="264" t="s">
        <v>503</v>
      </c>
      <c r="F343" s="265" t="s">
        <v>504</v>
      </c>
      <c r="G343" s="266" t="s">
        <v>282</v>
      </c>
      <c r="H343" s="267">
        <v>0.104</v>
      </c>
      <c r="I343" s="268"/>
      <c r="J343" s="269">
        <f>ROUND(I343*H343,2)</f>
        <v>0</v>
      </c>
      <c r="K343" s="265" t="s">
        <v>1</v>
      </c>
      <c r="L343" s="270"/>
      <c r="M343" s="271" t="s">
        <v>1</v>
      </c>
      <c r="N343" s="272" t="s">
        <v>42</v>
      </c>
      <c r="O343" s="78"/>
      <c r="P343" s="224">
        <f>O343*H343</f>
        <v>0</v>
      </c>
      <c r="Q343" s="224">
        <v>1</v>
      </c>
      <c r="R343" s="224">
        <f>Q343*H343</f>
        <v>0.104</v>
      </c>
      <c r="S343" s="224">
        <v>0</v>
      </c>
      <c r="T343" s="225">
        <f>S343*H343</f>
        <v>0</v>
      </c>
      <c r="AR343" s="16" t="s">
        <v>221</v>
      </c>
      <c r="AT343" s="16" t="s">
        <v>297</v>
      </c>
      <c r="AU343" s="16" t="s">
        <v>79</v>
      </c>
      <c r="AY343" s="16" t="s">
        <v>156</v>
      </c>
      <c r="BE343" s="226">
        <f>IF(N343="základní",J343,0)</f>
        <v>0</v>
      </c>
      <c r="BF343" s="226">
        <f>IF(N343="snížená",J343,0)</f>
        <v>0</v>
      </c>
      <c r="BG343" s="226">
        <f>IF(N343="zákl. přenesená",J343,0)</f>
        <v>0</v>
      </c>
      <c r="BH343" s="226">
        <f>IF(N343="sníž. přenesená",J343,0)</f>
        <v>0</v>
      </c>
      <c r="BI343" s="226">
        <f>IF(N343="nulová",J343,0)</f>
        <v>0</v>
      </c>
      <c r="BJ343" s="16" t="s">
        <v>21</v>
      </c>
      <c r="BK343" s="226">
        <f>ROUND(I343*H343,2)</f>
        <v>0</v>
      </c>
      <c r="BL343" s="16" t="s">
        <v>163</v>
      </c>
      <c r="BM343" s="16" t="s">
        <v>505</v>
      </c>
    </row>
    <row r="344" s="1" customFormat="1">
      <c r="B344" s="37"/>
      <c r="C344" s="38"/>
      <c r="D344" s="227" t="s">
        <v>165</v>
      </c>
      <c r="E344" s="38"/>
      <c r="F344" s="228" t="s">
        <v>504</v>
      </c>
      <c r="G344" s="38"/>
      <c r="H344" s="38"/>
      <c r="I344" s="142"/>
      <c r="J344" s="38"/>
      <c r="K344" s="38"/>
      <c r="L344" s="42"/>
      <c r="M344" s="229"/>
      <c r="N344" s="78"/>
      <c r="O344" s="78"/>
      <c r="P344" s="78"/>
      <c r="Q344" s="78"/>
      <c r="R344" s="78"/>
      <c r="S344" s="78"/>
      <c r="T344" s="79"/>
      <c r="AT344" s="16" t="s">
        <v>165</v>
      </c>
      <c r="AU344" s="16" t="s">
        <v>79</v>
      </c>
    </row>
    <row r="345" s="1" customFormat="1">
      <c r="B345" s="37"/>
      <c r="C345" s="38"/>
      <c r="D345" s="227" t="s">
        <v>189</v>
      </c>
      <c r="E345" s="38"/>
      <c r="F345" s="230" t="s">
        <v>506</v>
      </c>
      <c r="G345" s="38"/>
      <c r="H345" s="38"/>
      <c r="I345" s="142"/>
      <c r="J345" s="38"/>
      <c r="K345" s="38"/>
      <c r="L345" s="42"/>
      <c r="M345" s="229"/>
      <c r="N345" s="78"/>
      <c r="O345" s="78"/>
      <c r="P345" s="78"/>
      <c r="Q345" s="78"/>
      <c r="R345" s="78"/>
      <c r="S345" s="78"/>
      <c r="T345" s="79"/>
      <c r="AT345" s="16" t="s">
        <v>189</v>
      </c>
      <c r="AU345" s="16" t="s">
        <v>79</v>
      </c>
    </row>
    <row r="346" s="12" customFormat="1">
      <c r="B346" s="231"/>
      <c r="C346" s="232"/>
      <c r="D346" s="227" t="s">
        <v>169</v>
      </c>
      <c r="E346" s="233" t="s">
        <v>1</v>
      </c>
      <c r="F346" s="234" t="s">
        <v>507</v>
      </c>
      <c r="G346" s="232"/>
      <c r="H346" s="233" t="s">
        <v>1</v>
      </c>
      <c r="I346" s="235"/>
      <c r="J346" s="232"/>
      <c r="K346" s="232"/>
      <c r="L346" s="236"/>
      <c r="M346" s="237"/>
      <c r="N346" s="238"/>
      <c r="O346" s="238"/>
      <c r="P346" s="238"/>
      <c r="Q346" s="238"/>
      <c r="R346" s="238"/>
      <c r="S346" s="238"/>
      <c r="T346" s="239"/>
      <c r="AT346" s="240" t="s">
        <v>169</v>
      </c>
      <c r="AU346" s="240" t="s">
        <v>79</v>
      </c>
      <c r="AV346" s="12" t="s">
        <v>21</v>
      </c>
      <c r="AW346" s="12" t="s">
        <v>34</v>
      </c>
      <c r="AX346" s="12" t="s">
        <v>71</v>
      </c>
      <c r="AY346" s="240" t="s">
        <v>156</v>
      </c>
    </row>
    <row r="347" s="13" customFormat="1">
      <c r="B347" s="241"/>
      <c r="C347" s="242"/>
      <c r="D347" s="227" t="s">
        <v>169</v>
      </c>
      <c r="E347" s="243" t="s">
        <v>1</v>
      </c>
      <c r="F347" s="244" t="s">
        <v>508</v>
      </c>
      <c r="G347" s="242"/>
      <c r="H347" s="245">
        <v>0.104</v>
      </c>
      <c r="I347" s="246"/>
      <c r="J347" s="242"/>
      <c r="K347" s="242"/>
      <c r="L347" s="247"/>
      <c r="M347" s="248"/>
      <c r="N347" s="249"/>
      <c r="O347" s="249"/>
      <c r="P347" s="249"/>
      <c r="Q347" s="249"/>
      <c r="R347" s="249"/>
      <c r="S347" s="249"/>
      <c r="T347" s="250"/>
      <c r="AT347" s="251" t="s">
        <v>169</v>
      </c>
      <c r="AU347" s="251" t="s">
        <v>79</v>
      </c>
      <c r="AV347" s="13" t="s">
        <v>79</v>
      </c>
      <c r="AW347" s="13" t="s">
        <v>34</v>
      </c>
      <c r="AX347" s="13" t="s">
        <v>21</v>
      </c>
      <c r="AY347" s="251" t="s">
        <v>156</v>
      </c>
    </row>
    <row r="348" s="1" customFormat="1" ht="16.5" customHeight="1">
      <c r="B348" s="37"/>
      <c r="C348" s="263" t="s">
        <v>509</v>
      </c>
      <c r="D348" s="263" t="s">
        <v>297</v>
      </c>
      <c r="E348" s="264" t="s">
        <v>510</v>
      </c>
      <c r="F348" s="265" t="s">
        <v>511</v>
      </c>
      <c r="G348" s="266" t="s">
        <v>282</v>
      </c>
      <c r="H348" s="267">
        <v>0.084000000000000005</v>
      </c>
      <c r="I348" s="268"/>
      <c r="J348" s="269">
        <f>ROUND(I348*H348,2)</f>
        <v>0</v>
      </c>
      <c r="K348" s="265" t="s">
        <v>1</v>
      </c>
      <c r="L348" s="270"/>
      <c r="M348" s="271" t="s">
        <v>1</v>
      </c>
      <c r="N348" s="272" t="s">
        <v>42</v>
      </c>
      <c r="O348" s="78"/>
      <c r="P348" s="224">
        <f>O348*H348</f>
        <v>0</v>
      </c>
      <c r="Q348" s="224">
        <v>1</v>
      </c>
      <c r="R348" s="224">
        <f>Q348*H348</f>
        <v>0.084000000000000005</v>
      </c>
      <c r="S348" s="224">
        <v>0</v>
      </c>
      <c r="T348" s="225">
        <f>S348*H348</f>
        <v>0</v>
      </c>
      <c r="AR348" s="16" t="s">
        <v>221</v>
      </c>
      <c r="AT348" s="16" t="s">
        <v>297</v>
      </c>
      <c r="AU348" s="16" t="s">
        <v>79</v>
      </c>
      <c r="AY348" s="16" t="s">
        <v>156</v>
      </c>
      <c r="BE348" s="226">
        <f>IF(N348="základní",J348,0)</f>
        <v>0</v>
      </c>
      <c r="BF348" s="226">
        <f>IF(N348="snížená",J348,0)</f>
        <v>0</v>
      </c>
      <c r="BG348" s="226">
        <f>IF(N348="zákl. přenesená",J348,0)</f>
        <v>0</v>
      </c>
      <c r="BH348" s="226">
        <f>IF(N348="sníž. přenesená",J348,0)</f>
        <v>0</v>
      </c>
      <c r="BI348" s="226">
        <f>IF(N348="nulová",J348,0)</f>
        <v>0</v>
      </c>
      <c r="BJ348" s="16" t="s">
        <v>21</v>
      </c>
      <c r="BK348" s="226">
        <f>ROUND(I348*H348,2)</f>
        <v>0</v>
      </c>
      <c r="BL348" s="16" t="s">
        <v>163</v>
      </c>
      <c r="BM348" s="16" t="s">
        <v>512</v>
      </c>
    </row>
    <row r="349" s="1" customFormat="1">
      <c r="B349" s="37"/>
      <c r="C349" s="38"/>
      <c r="D349" s="227" t="s">
        <v>165</v>
      </c>
      <c r="E349" s="38"/>
      <c r="F349" s="228" t="s">
        <v>513</v>
      </c>
      <c r="G349" s="38"/>
      <c r="H349" s="38"/>
      <c r="I349" s="142"/>
      <c r="J349" s="38"/>
      <c r="K349" s="38"/>
      <c r="L349" s="42"/>
      <c r="M349" s="229"/>
      <c r="N349" s="78"/>
      <c r="O349" s="78"/>
      <c r="P349" s="78"/>
      <c r="Q349" s="78"/>
      <c r="R349" s="78"/>
      <c r="S349" s="78"/>
      <c r="T349" s="79"/>
      <c r="AT349" s="16" t="s">
        <v>165</v>
      </c>
      <c r="AU349" s="16" t="s">
        <v>79</v>
      </c>
    </row>
    <row r="350" s="1" customFormat="1">
      <c r="B350" s="37"/>
      <c r="C350" s="38"/>
      <c r="D350" s="227" t="s">
        <v>189</v>
      </c>
      <c r="E350" s="38"/>
      <c r="F350" s="230" t="s">
        <v>514</v>
      </c>
      <c r="G350" s="38"/>
      <c r="H350" s="38"/>
      <c r="I350" s="142"/>
      <c r="J350" s="38"/>
      <c r="K350" s="38"/>
      <c r="L350" s="42"/>
      <c r="M350" s="229"/>
      <c r="N350" s="78"/>
      <c r="O350" s="78"/>
      <c r="P350" s="78"/>
      <c r="Q350" s="78"/>
      <c r="R350" s="78"/>
      <c r="S350" s="78"/>
      <c r="T350" s="79"/>
      <c r="AT350" s="16" t="s">
        <v>189</v>
      </c>
      <c r="AU350" s="16" t="s">
        <v>79</v>
      </c>
    </row>
    <row r="351" s="13" customFormat="1">
      <c r="B351" s="241"/>
      <c r="C351" s="242"/>
      <c r="D351" s="227" t="s">
        <v>169</v>
      </c>
      <c r="E351" s="243" t="s">
        <v>1</v>
      </c>
      <c r="F351" s="244" t="s">
        <v>515</v>
      </c>
      <c r="G351" s="242"/>
      <c r="H351" s="245">
        <v>0.084000000000000005</v>
      </c>
      <c r="I351" s="246"/>
      <c r="J351" s="242"/>
      <c r="K351" s="242"/>
      <c r="L351" s="247"/>
      <c r="M351" s="248"/>
      <c r="N351" s="249"/>
      <c r="O351" s="249"/>
      <c r="P351" s="249"/>
      <c r="Q351" s="249"/>
      <c r="R351" s="249"/>
      <c r="S351" s="249"/>
      <c r="T351" s="250"/>
      <c r="AT351" s="251" t="s">
        <v>169</v>
      </c>
      <c r="AU351" s="251" t="s">
        <v>79</v>
      </c>
      <c r="AV351" s="13" t="s">
        <v>79</v>
      </c>
      <c r="AW351" s="13" t="s">
        <v>34</v>
      </c>
      <c r="AX351" s="13" t="s">
        <v>21</v>
      </c>
      <c r="AY351" s="251" t="s">
        <v>156</v>
      </c>
    </row>
    <row r="352" s="1" customFormat="1" ht="16.5" customHeight="1">
      <c r="B352" s="37"/>
      <c r="C352" s="215" t="s">
        <v>516</v>
      </c>
      <c r="D352" s="215" t="s">
        <v>158</v>
      </c>
      <c r="E352" s="216" t="s">
        <v>517</v>
      </c>
      <c r="F352" s="217" t="s">
        <v>518</v>
      </c>
      <c r="G352" s="218" t="s">
        <v>519</v>
      </c>
      <c r="H352" s="219">
        <v>2</v>
      </c>
      <c r="I352" s="220"/>
      <c r="J352" s="221">
        <f>ROUND(I352*H352,2)</f>
        <v>0</v>
      </c>
      <c r="K352" s="217" t="s">
        <v>162</v>
      </c>
      <c r="L352" s="42"/>
      <c r="M352" s="222" t="s">
        <v>1</v>
      </c>
      <c r="N352" s="223" t="s">
        <v>42</v>
      </c>
      <c r="O352" s="78"/>
      <c r="P352" s="224">
        <f>O352*H352</f>
        <v>0</v>
      </c>
      <c r="Q352" s="224">
        <v>0.0064850000000000003</v>
      </c>
      <c r="R352" s="224">
        <f>Q352*H352</f>
        <v>0.012970000000000001</v>
      </c>
      <c r="S352" s="224">
        <v>0</v>
      </c>
      <c r="T352" s="225">
        <f>S352*H352</f>
        <v>0</v>
      </c>
      <c r="AR352" s="16" t="s">
        <v>163</v>
      </c>
      <c r="AT352" s="16" t="s">
        <v>158</v>
      </c>
      <c r="AU352" s="16" t="s">
        <v>79</v>
      </c>
      <c r="AY352" s="16" t="s">
        <v>156</v>
      </c>
      <c r="BE352" s="226">
        <f>IF(N352="základní",J352,0)</f>
        <v>0</v>
      </c>
      <c r="BF352" s="226">
        <f>IF(N352="snížená",J352,0)</f>
        <v>0</v>
      </c>
      <c r="BG352" s="226">
        <f>IF(N352="zákl. přenesená",J352,0)</f>
        <v>0</v>
      </c>
      <c r="BH352" s="226">
        <f>IF(N352="sníž. přenesená",J352,0)</f>
        <v>0</v>
      </c>
      <c r="BI352" s="226">
        <f>IF(N352="nulová",J352,0)</f>
        <v>0</v>
      </c>
      <c r="BJ352" s="16" t="s">
        <v>21</v>
      </c>
      <c r="BK352" s="226">
        <f>ROUND(I352*H352,2)</f>
        <v>0</v>
      </c>
      <c r="BL352" s="16" t="s">
        <v>163</v>
      </c>
      <c r="BM352" s="16" t="s">
        <v>520</v>
      </c>
    </row>
    <row r="353" s="1" customFormat="1">
      <c r="B353" s="37"/>
      <c r="C353" s="38"/>
      <c r="D353" s="227" t="s">
        <v>165</v>
      </c>
      <c r="E353" s="38"/>
      <c r="F353" s="228" t="s">
        <v>521</v>
      </c>
      <c r="G353" s="38"/>
      <c r="H353" s="38"/>
      <c r="I353" s="142"/>
      <c r="J353" s="38"/>
      <c r="K353" s="38"/>
      <c r="L353" s="42"/>
      <c r="M353" s="229"/>
      <c r="N353" s="78"/>
      <c r="O353" s="78"/>
      <c r="P353" s="78"/>
      <c r="Q353" s="78"/>
      <c r="R353" s="78"/>
      <c r="S353" s="78"/>
      <c r="T353" s="79"/>
      <c r="AT353" s="16" t="s">
        <v>165</v>
      </c>
      <c r="AU353" s="16" t="s">
        <v>79</v>
      </c>
    </row>
    <row r="354" s="1" customFormat="1">
      <c r="B354" s="37"/>
      <c r="C354" s="38"/>
      <c r="D354" s="227" t="s">
        <v>189</v>
      </c>
      <c r="E354" s="38"/>
      <c r="F354" s="230" t="s">
        <v>522</v>
      </c>
      <c r="G354" s="38"/>
      <c r="H354" s="38"/>
      <c r="I354" s="142"/>
      <c r="J354" s="38"/>
      <c r="K354" s="38"/>
      <c r="L354" s="42"/>
      <c r="M354" s="229"/>
      <c r="N354" s="78"/>
      <c r="O354" s="78"/>
      <c r="P354" s="78"/>
      <c r="Q354" s="78"/>
      <c r="R354" s="78"/>
      <c r="S354" s="78"/>
      <c r="T354" s="79"/>
      <c r="AT354" s="16" t="s">
        <v>189</v>
      </c>
      <c r="AU354" s="16" t="s">
        <v>79</v>
      </c>
    </row>
    <row r="355" s="1" customFormat="1" ht="16.5" customHeight="1">
      <c r="B355" s="37"/>
      <c r="C355" s="215" t="s">
        <v>523</v>
      </c>
      <c r="D355" s="215" t="s">
        <v>158</v>
      </c>
      <c r="E355" s="216" t="s">
        <v>524</v>
      </c>
      <c r="F355" s="217" t="s">
        <v>525</v>
      </c>
      <c r="G355" s="218" t="s">
        <v>177</v>
      </c>
      <c r="H355" s="219">
        <v>5</v>
      </c>
      <c r="I355" s="220"/>
      <c r="J355" s="221">
        <f>ROUND(I355*H355,2)</f>
        <v>0</v>
      </c>
      <c r="K355" s="217" t="s">
        <v>162</v>
      </c>
      <c r="L355" s="42"/>
      <c r="M355" s="222" t="s">
        <v>1</v>
      </c>
      <c r="N355" s="223" t="s">
        <v>42</v>
      </c>
      <c r="O355" s="78"/>
      <c r="P355" s="224">
        <f>O355*H355</f>
        <v>0</v>
      </c>
      <c r="Q355" s="224">
        <v>0</v>
      </c>
      <c r="R355" s="224">
        <f>Q355*H355</f>
        <v>0</v>
      </c>
      <c r="S355" s="224">
        <v>1.8</v>
      </c>
      <c r="T355" s="225">
        <f>S355*H355</f>
        <v>9</v>
      </c>
      <c r="AR355" s="16" t="s">
        <v>163</v>
      </c>
      <c r="AT355" s="16" t="s">
        <v>158</v>
      </c>
      <c r="AU355" s="16" t="s">
        <v>79</v>
      </c>
      <c r="AY355" s="16" t="s">
        <v>156</v>
      </c>
      <c r="BE355" s="226">
        <f>IF(N355="základní",J355,0)</f>
        <v>0</v>
      </c>
      <c r="BF355" s="226">
        <f>IF(N355="snížená",J355,0)</f>
        <v>0</v>
      </c>
      <c r="BG355" s="226">
        <f>IF(N355="zákl. přenesená",J355,0)</f>
        <v>0</v>
      </c>
      <c r="BH355" s="226">
        <f>IF(N355="sníž. přenesená",J355,0)</f>
        <v>0</v>
      </c>
      <c r="BI355" s="226">
        <f>IF(N355="nulová",J355,0)</f>
        <v>0</v>
      </c>
      <c r="BJ355" s="16" t="s">
        <v>21</v>
      </c>
      <c r="BK355" s="226">
        <f>ROUND(I355*H355,2)</f>
        <v>0</v>
      </c>
      <c r="BL355" s="16" t="s">
        <v>163</v>
      </c>
      <c r="BM355" s="16" t="s">
        <v>526</v>
      </c>
    </row>
    <row r="356" s="1" customFormat="1">
      <c r="B356" s="37"/>
      <c r="C356" s="38"/>
      <c r="D356" s="227" t="s">
        <v>165</v>
      </c>
      <c r="E356" s="38"/>
      <c r="F356" s="228" t="s">
        <v>525</v>
      </c>
      <c r="G356" s="38"/>
      <c r="H356" s="38"/>
      <c r="I356" s="142"/>
      <c r="J356" s="38"/>
      <c r="K356" s="38"/>
      <c r="L356" s="42"/>
      <c r="M356" s="229"/>
      <c r="N356" s="78"/>
      <c r="O356" s="78"/>
      <c r="P356" s="78"/>
      <c r="Q356" s="78"/>
      <c r="R356" s="78"/>
      <c r="S356" s="78"/>
      <c r="T356" s="79"/>
      <c r="AT356" s="16" t="s">
        <v>165</v>
      </c>
      <c r="AU356" s="16" t="s">
        <v>79</v>
      </c>
    </row>
    <row r="357" s="12" customFormat="1">
      <c r="B357" s="231"/>
      <c r="C357" s="232"/>
      <c r="D357" s="227" t="s">
        <v>169</v>
      </c>
      <c r="E357" s="233" t="s">
        <v>1</v>
      </c>
      <c r="F357" s="234" t="s">
        <v>527</v>
      </c>
      <c r="G357" s="232"/>
      <c r="H357" s="233" t="s">
        <v>1</v>
      </c>
      <c r="I357" s="235"/>
      <c r="J357" s="232"/>
      <c r="K357" s="232"/>
      <c r="L357" s="236"/>
      <c r="M357" s="237"/>
      <c r="N357" s="238"/>
      <c r="O357" s="238"/>
      <c r="P357" s="238"/>
      <c r="Q357" s="238"/>
      <c r="R357" s="238"/>
      <c r="S357" s="238"/>
      <c r="T357" s="239"/>
      <c r="AT357" s="240" t="s">
        <v>169</v>
      </c>
      <c r="AU357" s="240" t="s">
        <v>79</v>
      </c>
      <c r="AV357" s="12" t="s">
        <v>21</v>
      </c>
      <c r="AW357" s="12" t="s">
        <v>34</v>
      </c>
      <c r="AX357" s="12" t="s">
        <v>71</v>
      </c>
      <c r="AY357" s="240" t="s">
        <v>156</v>
      </c>
    </row>
    <row r="358" s="13" customFormat="1">
      <c r="B358" s="241"/>
      <c r="C358" s="242"/>
      <c r="D358" s="227" t="s">
        <v>169</v>
      </c>
      <c r="E358" s="243" t="s">
        <v>1</v>
      </c>
      <c r="F358" s="244" t="s">
        <v>528</v>
      </c>
      <c r="G358" s="242"/>
      <c r="H358" s="245">
        <v>11</v>
      </c>
      <c r="I358" s="246"/>
      <c r="J358" s="242"/>
      <c r="K358" s="242"/>
      <c r="L358" s="247"/>
      <c r="M358" s="248"/>
      <c r="N358" s="249"/>
      <c r="O358" s="249"/>
      <c r="P358" s="249"/>
      <c r="Q358" s="249"/>
      <c r="R358" s="249"/>
      <c r="S358" s="249"/>
      <c r="T358" s="250"/>
      <c r="AT358" s="251" t="s">
        <v>169</v>
      </c>
      <c r="AU358" s="251" t="s">
        <v>79</v>
      </c>
      <c r="AV358" s="13" t="s">
        <v>79</v>
      </c>
      <c r="AW358" s="13" t="s">
        <v>34</v>
      </c>
      <c r="AX358" s="13" t="s">
        <v>71</v>
      </c>
      <c r="AY358" s="251" t="s">
        <v>156</v>
      </c>
    </row>
    <row r="359" s="12" customFormat="1">
      <c r="B359" s="231"/>
      <c r="C359" s="232"/>
      <c r="D359" s="227" t="s">
        <v>169</v>
      </c>
      <c r="E359" s="233" t="s">
        <v>1</v>
      </c>
      <c r="F359" s="234" t="s">
        <v>529</v>
      </c>
      <c r="G359" s="232"/>
      <c r="H359" s="233" t="s">
        <v>1</v>
      </c>
      <c r="I359" s="235"/>
      <c r="J359" s="232"/>
      <c r="K359" s="232"/>
      <c r="L359" s="236"/>
      <c r="M359" s="237"/>
      <c r="N359" s="238"/>
      <c r="O359" s="238"/>
      <c r="P359" s="238"/>
      <c r="Q359" s="238"/>
      <c r="R359" s="238"/>
      <c r="S359" s="238"/>
      <c r="T359" s="239"/>
      <c r="AT359" s="240" t="s">
        <v>169</v>
      </c>
      <c r="AU359" s="240" t="s">
        <v>79</v>
      </c>
      <c r="AV359" s="12" t="s">
        <v>21</v>
      </c>
      <c r="AW359" s="12" t="s">
        <v>34</v>
      </c>
      <c r="AX359" s="12" t="s">
        <v>71</v>
      </c>
      <c r="AY359" s="240" t="s">
        <v>156</v>
      </c>
    </row>
    <row r="360" s="13" customFormat="1">
      <c r="B360" s="241"/>
      <c r="C360" s="242"/>
      <c r="D360" s="227" t="s">
        <v>169</v>
      </c>
      <c r="E360" s="243" t="s">
        <v>1</v>
      </c>
      <c r="F360" s="244" t="s">
        <v>530</v>
      </c>
      <c r="G360" s="242"/>
      <c r="H360" s="245">
        <v>-6</v>
      </c>
      <c r="I360" s="246"/>
      <c r="J360" s="242"/>
      <c r="K360" s="242"/>
      <c r="L360" s="247"/>
      <c r="M360" s="248"/>
      <c r="N360" s="249"/>
      <c r="O360" s="249"/>
      <c r="P360" s="249"/>
      <c r="Q360" s="249"/>
      <c r="R360" s="249"/>
      <c r="S360" s="249"/>
      <c r="T360" s="250"/>
      <c r="AT360" s="251" t="s">
        <v>169</v>
      </c>
      <c r="AU360" s="251" t="s">
        <v>79</v>
      </c>
      <c r="AV360" s="13" t="s">
        <v>79</v>
      </c>
      <c r="AW360" s="13" t="s">
        <v>34</v>
      </c>
      <c r="AX360" s="13" t="s">
        <v>71</v>
      </c>
      <c r="AY360" s="251" t="s">
        <v>156</v>
      </c>
    </row>
    <row r="361" s="14" customFormat="1">
      <c r="B361" s="252"/>
      <c r="C361" s="253"/>
      <c r="D361" s="227" t="s">
        <v>169</v>
      </c>
      <c r="E361" s="254" t="s">
        <v>1</v>
      </c>
      <c r="F361" s="255" t="s">
        <v>174</v>
      </c>
      <c r="G361" s="253"/>
      <c r="H361" s="256">
        <v>5</v>
      </c>
      <c r="I361" s="257"/>
      <c r="J361" s="253"/>
      <c r="K361" s="253"/>
      <c r="L361" s="258"/>
      <c r="M361" s="259"/>
      <c r="N361" s="260"/>
      <c r="O361" s="260"/>
      <c r="P361" s="260"/>
      <c r="Q361" s="260"/>
      <c r="R361" s="260"/>
      <c r="S361" s="260"/>
      <c r="T361" s="261"/>
      <c r="AT361" s="262" t="s">
        <v>169</v>
      </c>
      <c r="AU361" s="262" t="s">
        <v>79</v>
      </c>
      <c r="AV361" s="14" t="s">
        <v>163</v>
      </c>
      <c r="AW361" s="14" t="s">
        <v>34</v>
      </c>
      <c r="AX361" s="14" t="s">
        <v>21</v>
      </c>
      <c r="AY361" s="262" t="s">
        <v>156</v>
      </c>
    </row>
    <row r="362" s="1" customFormat="1" ht="16.5" customHeight="1">
      <c r="B362" s="37"/>
      <c r="C362" s="215" t="s">
        <v>531</v>
      </c>
      <c r="D362" s="215" t="s">
        <v>158</v>
      </c>
      <c r="E362" s="216" t="s">
        <v>532</v>
      </c>
      <c r="F362" s="217" t="s">
        <v>533</v>
      </c>
      <c r="G362" s="218" t="s">
        <v>161</v>
      </c>
      <c r="H362" s="219">
        <v>9</v>
      </c>
      <c r="I362" s="220"/>
      <c r="J362" s="221">
        <f>ROUND(I362*H362,2)</f>
        <v>0</v>
      </c>
      <c r="K362" s="217" t="s">
        <v>162</v>
      </c>
      <c r="L362" s="42"/>
      <c r="M362" s="222" t="s">
        <v>1</v>
      </c>
      <c r="N362" s="223" t="s">
        <v>42</v>
      </c>
      <c r="O362" s="78"/>
      <c r="P362" s="224">
        <f>O362*H362</f>
        <v>0</v>
      </c>
      <c r="Q362" s="224">
        <v>0</v>
      </c>
      <c r="R362" s="224">
        <f>Q362*H362</f>
        <v>0</v>
      </c>
      <c r="S362" s="224">
        <v>0</v>
      </c>
      <c r="T362" s="225">
        <f>S362*H362</f>
        <v>0</v>
      </c>
      <c r="AR362" s="16" t="s">
        <v>163</v>
      </c>
      <c r="AT362" s="16" t="s">
        <v>158</v>
      </c>
      <c r="AU362" s="16" t="s">
        <v>79</v>
      </c>
      <c r="AY362" s="16" t="s">
        <v>156</v>
      </c>
      <c r="BE362" s="226">
        <f>IF(N362="základní",J362,0)</f>
        <v>0</v>
      </c>
      <c r="BF362" s="226">
        <f>IF(N362="snížená",J362,0)</f>
        <v>0</v>
      </c>
      <c r="BG362" s="226">
        <f>IF(N362="zákl. přenesená",J362,0)</f>
        <v>0</v>
      </c>
      <c r="BH362" s="226">
        <f>IF(N362="sníž. přenesená",J362,0)</f>
        <v>0</v>
      </c>
      <c r="BI362" s="226">
        <f>IF(N362="nulová",J362,0)</f>
        <v>0</v>
      </c>
      <c r="BJ362" s="16" t="s">
        <v>21</v>
      </c>
      <c r="BK362" s="226">
        <f>ROUND(I362*H362,2)</f>
        <v>0</v>
      </c>
      <c r="BL362" s="16" t="s">
        <v>163</v>
      </c>
      <c r="BM362" s="16" t="s">
        <v>534</v>
      </c>
    </row>
    <row r="363" s="1" customFormat="1">
      <c r="B363" s="37"/>
      <c r="C363" s="38"/>
      <c r="D363" s="227" t="s">
        <v>165</v>
      </c>
      <c r="E363" s="38"/>
      <c r="F363" s="228" t="s">
        <v>535</v>
      </c>
      <c r="G363" s="38"/>
      <c r="H363" s="38"/>
      <c r="I363" s="142"/>
      <c r="J363" s="38"/>
      <c r="K363" s="38"/>
      <c r="L363" s="42"/>
      <c r="M363" s="229"/>
      <c r="N363" s="78"/>
      <c r="O363" s="78"/>
      <c r="P363" s="78"/>
      <c r="Q363" s="78"/>
      <c r="R363" s="78"/>
      <c r="S363" s="78"/>
      <c r="T363" s="79"/>
      <c r="AT363" s="16" t="s">
        <v>165</v>
      </c>
      <c r="AU363" s="16" t="s">
        <v>79</v>
      </c>
    </row>
    <row r="364" s="1" customFormat="1">
      <c r="B364" s="37"/>
      <c r="C364" s="38"/>
      <c r="D364" s="227" t="s">
        <v>167</v>
      </c>
      <c r="E364" s="38"/>
      <c r="F364" s="230" t="s">
        <v>536</v>
      </c>
      <c r="G364" s="38"/>
      <c r="H364" s="38"/>
      <c r="I364" s="142"/>
      <c r="J364" s="38"/>
      <c r="K364" s="38"/>
      <c r="L364" s="42"/>
      <c r="M364" s="229"/>
      <c r="N364" s="78"/>
      <c r="O364" s="78"/>
      <c r="P364" s="78"/>
      <c r="Q364" s="78"/>
      <c r="R364" s="78"/>
      <c r="S364" s="78"/>
      <c r="T364" s="79"/>
      <c r="AT364" s="16" t="s">
        <v>167</v>
      </c>
      <c r="AU364" s="16" t="s">
        <v>79</v>
      </c>
    </row>
    <row r="365" s="13" customFormat="1">
      <c r="B365" s="241"/>
      <c r="C365" s="242"/>
      <c r="D365" s="227" t="s">
        <v>169</v>
      </c>
      <c r="E365" s="243" t="s">
        <v>1</v>
      </c>
      <c r="F365" s="244" t="s">
        <v>537</v>
      </c>
      <c r="G365" s="242"/>
      <c r="H365" s="245">
        <v>9</v>
      </c>
      <c r="I365" s="246"/>
      <c r="J365" s="242"/>
      <c r="K365" s="242"/>
      <c r="L365" s="247"/>
      <c r="M365" s="248"/>
      <c r="N365" s="249"/>
      <c r="O365" s="249"/>
      <c r="P365" s="249"/>
      <c r="Q365" s="249"/>
      <c r="R365" s="249"/>
      <c r="S365" s="249"/>
      <c r="T365" s="250"/>
      <c r="AT365" s="251" t="s">
        <v>169</v>
      </c>
      <c r="AU365" s="251" t="s">
        <v>79</v>
      </c>
      <c r="AV365" s="13" t="s">
        <v>79</v>
      </c>
      <c r="AW365" s="13" t="s">
        <v>34</v>
      </c>
      <c r="AX365" s="13" t="s">
        <v>21</v>
      </c>
      <c r="AY365" s="251" t="s">
        <v>156</v>
      </c>
    </row>
    <row r="366" s="1" customFormat="1" ht="16.5" customHeight="1">
      <c r="B366" s="37"/>
      <c r="C366" s="215" t="s">
        <v>538</v>
      </c>
      <c r="D366" s="215" t="s">
        <v>158</v>
      </c>
      <c r="E366" s="216" t="s">
        <v>539</v>
      </c>
      <c r="F366" s="217" t="s">
        <v>540</v>
      </c>
      <c r="G366" s="218" t="s">
        <v>161</v>
      </c>
      <c r="H366" s="219">
        <v>180</v>
      </c>
      <c r="I366" s="220"/>
      <c r="J366" s="221">
        <f>ROUND(I366*H366,2)</f>
        <v>0</v>
      </c>
      <c r="K366" s="217" t="s">
        <v>162</v>
      </c>
      <c r="L366" s="42"/>
      <c r="M366" s="222" t="s">
        <v>1</v>
      </c>
      <c r="N366" s="223" t="s">
        <v>42</v>
      </c>
      <c r="O366" s="78"/>
      <c r="P366" s="224">
        <f>O366*H366</f>
        <v>0</v>
      </c>
      <c r="Q366" s="224">
        <v>0</v>
      </c>
      <c r="R366" s="224">
        <f>Q366*H366</f>
        <v>0</v>
      </c>
      <c r="S366" s="224">
        <v>0</v>
      </c>
      <c r="T366" s="225">
        <f>S366*H366</f>
        <v>0</v>
      </c>
      <c r="AR366" s="16" t="s">
        <v>163</v>
      </c>
      <c r="AT366" s="16" t="s">
        <v>158</v>
      </c>
      <c r="AU366" s="16" t="s">
        <v>79</v>
      </c>
      <c r="AY366" s="16" t="s">
        <v>156</v>
      </c>
      <c r="BE366" s="226">
        <f>IF(N366="základní",J366,0)</f>
        <v>0</v>
      </c>
      <c r="BF366" s="226">
        <f>IF(N366="snížená",J366,0)</f>
        <v>0</v>
      </c>
      <c r="BG366" s="226">
        <f>IF(N366="zákl. přenesená",J366,0)</f>
        <v>0</v>
      </c>
      <c r="BH366" s="226">
        <f>IF(N366="sníž. přenesená",J366,0)</f>
        <v>0</v>
      </c>
      <c r="BI366" s="226">
        <f>IF(N366="nulová",J366,0)</f>
        <v>0</v>
      </c>
      <c r="BJ366" s="16" t="s">
        <v>21</v>
      </c>
      <c r="BK366" s="226">
        <f>ROUND(I366*H366,2)</f>
        <v>0</v>
      </c>
      <c r="BL366" s="16" t="s">
        <v>163</v>
      </c>
      <c r="BM366" s="16" t="s">
        <v>541</v>
      </c>
    </row>
    <row r="367" s="1" customFormat="1">
      <c r="B367" s="37"/>
      <c r="C367" s="38"/>
      <c r="D367" s="227" t="s">
        <v>165</v>
      </c>
      <c r="E367" s="38"/>
      <c r="F367" s="228" t="s">
        <v>542</v>
      </c>
      <c r="G367" s="38"/>
      <c r="H367" s="38"/>
      <c r="I367" s="142"/>
      <c r="J367" s="38"/>
      <c r="K367" s="38"/>
      <c r="L367" s="42"/>
      <c r="M367" s="229"/>
      <c r="N367" s="78"/>
      <c r="O367" s="78"/>
      <c r="P367" s="78"/>
      <c r="Q367" s="78"/>
      <c r="R367" s="78"/>
      <c r="S367" s="78"/>
      <c r="T367" s="79"/>
      <c r="AT367" s="16" t="s">
        <v>165</v>
      </c>
      <c r="AU367" s="16" t="s">
        <v>79</v>
      </c>
    </row>
    <row r="368" s="1" customFormat="1">
      <c r="B368" s="37"/>
      <c r="C368" s="38"/>
      <c r="D368" s="227" t="s">
        <v>167</v>
      </c>
      <c r="E368" s="38"/>
      <c r="F368" s="230" t="s">
        <v>536</v>
      </c>
      <c r="G368" s="38"/>
      <c r="H368" s="38"/>
      <c r="I368" s="142"/>
      <c r="J368" s="38"/>
      <c r="K368" s="38"/>
      <c r="L368" s="42"/>
      <c r="M368" s="229"/>
      <c r="N368" s="78"/>
      <c r="O368" s="78"/>
      <c r="P368" s="78"/>
      <c r="Q368" s="78"/>
      <c r="R368" s="78"/>
      <c r="S368" s="78"/>
      <c r="T368" s="79"/>
      <c r="AT368" s="16" t="s">
        <v>167</v>
      </c>
      <c r="AU368" s="16" t="s">
        <v>79</v>
      </c>
    </row>
    <row r="369" s="13" customFormat="1">
      <c r="B369" s="241"/>
      <c r="C369" s="242"/>
      <c r="D369" s="227" t="s">
        <v>169</v>
      </c>
      <c r="E369" s="243" t="s">
        <v>1</v>
      </c>
      <c r="F369" s="244" t="s">
        <v>543</v>
      </c>
      <c r="G369" s="242"/>
      <c r="H369" s="245">
        <v>180</v>
      </c>
      <c r="I369" s="246"/>
      <c r="J369" s="242"/>
      <c r="K369" s="242"/>
      <c r="L369" s="247"/>
      <c r="M369" s="248"/>
      <c r="N369" s="249"/>
      <c r="O369" s="249"/>
      <c r="P369" s="249"/>
      <c r="Q369" s="249"/>
      <c r="R369" s="249"/>
      <c r="S369" s="249"/>
      <c r="T369" s="250"/>
      <c r="AT369" s="251" t="s">
        <v>169</v>
      </c>
      <c r="AU369" s="251" t="s">
        <v>79</v>
      </c>
      <c r="AV369" s="13" t="s">
        <v>79</v>
      </c>
      <c r="AW369" s="13" t="s">
        <v>34</v>
      </c>
      <c r="AX369" s="13" t="s">
        <v>21</v>
      </c>
      <c r="AY369" s="251" t="s">
        <v>156</v>
      </c>
    </row>
    <row r="370" s="1" customFormat="1" ht="16.5" customHeight="1">
      <c r="B370" s="37"/>
      <c r="C370" s="215" t="s">
        <v>544</v>
      </c>
      <c r="D370" s="215" t="s">
        <v>158</v>
      </c>
      <c r="E370" s="216" t="s">
        <v>545</v>
      </c>
      <c r="F370" s="217" t="s">
        <v>546</v>
      </c>
      <c r="G370" s="218" t="s">
        <v>161</v>
      </c>
      <c r="H370" s="219">
        <v>9</v>
      </c>
      <c r="I370" s="220"/>
      <c r="J370" s="221">
        <f>ROUND(I370*H370,2)</f>
        <v>0</v>
      </c>
      <c r="K370" s="217" t="s">
        <v>162</v>
      </c>
      <c r="L370" s="42"/>
      <c r="M370" s="222" t="s">
        <v>1</v>
      </c>
      <c r="N370" s="223" t="s">
        <v>42</v>
      </c>
      <c r="O370" s="78"/>
      <c r="P370" s="224">
        <f>O370*H370</f>
        <v>0</v>
      </c>
      <c r="Q370" s="224">
        <v>0</v>
      </c>
      <c r="R370" s="224">
        <f>Q370*H370</f>
        <v>0</v>
      </c>
      <c r="S370" s="224">
        <v>0</v>
      </c>
      <c r="T370" s="225">
        <f>S370*H370</f>
        <v>0</v>
      </c>
      <c r="AR370" s="16" t="s">
        <v>163</v>
      </c>
      <c r="AT370" s="16" t="s">
        <v>158</v>
      </c>
      <c r="AU370" s="16" t="s">
        <v>79</v>
      </c>
      <c r="AY370" s="16" t="s">
        <v>156</v>
      </c>
      <c r="BE370" s="226">
        <f>IF(N370="základní",J370,0)</f>
        <v>0</v>
      </c>
      <c r="BF370" s="226">
        <f>IF(N370="snížená",J370,0)</f>
        <v>0</v>
      </c>
      <c r="BG370" s="226">
        <f>IF(N370="zákl. přenesená",J370,0)</f>
        <v>0</v>
      </c>
      <c r="BH370" s="226">
        <f>IF(N370="sníž. přenesená",J370,0)</f>
        <v>0</v>
      </c>
      <c r="BI370" s="226">
        <f>IF(N370="nulová",J370,0)</f>
        <v>0</v>
      </c>
      <c r="BJ370" s="16" t="s">
        <v>21</v>
      </c>
      <c r="BK370" s="226">
        <f>ROUND(I370*H370,2)</f>
        <v>0</v>
      </c>
      <c r="BL370" s="16" t="s">
        <v>163</v>
      </c>
      <c r="BM370" s="16" t="s">
        <v>547</v>
      </c>
    </row>
    <row r="371" s="1" customFormat="1">
      <c r="B371" s="37"/>
      <c r="C371" s="38"/>
      <c r="D371" s="227" t="s">
        <v>165</v>
      </c>
      <c r="E371" s="38"/>
      <c r="F371" s="228" t="s">
        <v>548</v>
      </c>
      <c r="G371" s="38"/>
      <c r="H371" s="38"/>
      <c r="I371" s="142"/>
      <c r="J371" s="38"/>
      <c r="K371" s="38"/>
      <c r="L371" s="42"/>
      <c r="M371" s="229"/>
      <c r="N371" s="78"/>
      <c r="O371" s="78"/>
      <c r="P371" s="78"/>
      <c r="Q371" s="78"/>
      <c r="R371" s="78"/>
      <c r="S371" s="78"/>
      <c r="T371" s="79"/>
      <c r="AT371" s="16" t="s">
        <v>165</v>
      </c>
      <c r="AU371" s="16" t="s">
        <v>79</v>
      </c>
    </row>
    <row r="372" s="1" customFormat="1">
      <c r="B372" s="37"/>
      <c r="C372" s="38"/>
      <c r="D372" s="227" t="s">
        <v>167</v>
      </c>
      <c r="E372" s="38"/>
      <c r="F372" s="230" t="s">
        <v>549</v>
      </c>
      <c r="G372" s="38"/>
      <c r="H372" s="38"/>
      <c r="I372" s="142"/>
      <c r="J372" s="38"/>
      <c r="K372" s="38"/>
      <c r="L372" s="42"/>
      <c r="M372" s="229"/>
      <c r="N372" s="78"/>
      <c r="O372" s="78"/>
      <c r="P372" s="78"/>
      <c r="Q372" s="78"/>
      <c r="R372" s="78"/>
      <c r="S372" s="78"/>
      <c r="T372" s="79"/>
      <c r="AT372" s="16" t="s">
        <v>167</v>
      </c>
      <c r="AU372" s="16" t="s">
        <v>79</v>
      </c>
    </row>
    <row r="373" s="1" customFormat="1" ht="16.5" customHeight="1">
      <c r="B373" s="37"/>
      <c r="C373" s="215" t="s">
        <v>550</v>
      </c>
      <c r="D373" s="215" t="s">
        <v>158</v>
      </c>
      <c r="E373" s="216" t="s">
        <v>551</v>
      </c>
      <c r="F373" s="217" t="s">
        <v>552</v>
      </c>
      <c r="G373" s="218" t="s">
        <v>177</v>
      </c>
      <c r="H373" s="219">
        <v>1.587</v>
      </c>
      <c r="I373" s="220"/>
      <c r="J373" s="221">
        <f>ROUND(I373*H373,2)</f>
        <v>0</v>
      </c>
      <c r="K373" s="217" t="s">
        <v>162</v>
      </c>
      <c r="L373" s="42"/>
      <c r="M373" s="222" t="s">
        <v>1</v>
      </c>
      <c r="N373" s="223" t="s">
        <v>42</v>
      </c>
      <c r="O373" s="78"/>
      <c r="P373" s="224">
        <f>O373*H373</f>
        <v>0</v>
      </c>
      <c r="Q373" s="224">
        <v>0</v>
      </c>
      <c r="R373" s="224">
        <f>Q373*H373</f>
        <v>0</v>
      </c>
      <c r="S373" s="224">
        <v>0.0015</v>
      </c>
      <c r="T373" s="225">
        <f>S373*H373</f>
        <v>0.0023804999999999998</v>
      </c>
      <c r="AR373" s="16" t="s">
        <v>163</v>
      </c>
      <c r="AT373" s="16" t="s">
        <v>158</v>
      </c>
      <c r="AU373" s="16" t="s">
        <v>79</v>
      </c>
      <c r="AY373" s="16" t="s">
        <v>156</v>
      </c>
      <c r="BE373" s="226">
        <f>IF(N373="základní",J373,0)</f>
        <v>0</v>
      </c>
      <c r="BF373" s="226">
        <f>IF(N373="snížená",J373,0)</f>
        <v>0</v>
      </c>
      <c r="BG373" s="226">
        <f>IF(N373="zákl. přenesená",J373,0)</f>
        <v>0</v>
      </c>
      <c r="BH373" s="226">
        <f>IF(N373="sníž. přenesená",J373,0)</f>
        <v>0</v>
      </c>
      <c r="BI373" s="226">
        <f>IF(N373="nulová",J373,0)</f>
        <v>0</v>
      </c>
      <c r="BJ373" s="16" t="s">
        <v>21</v>
      </c>
      <c r="BK373" s="226">
        <f>ROUND(I373*H373,2)</f>
        <v>0</v>
      </c>
      <c r="BL373" s="16" t="s">
        <v>163</v>
      </c>
      <c r="BM373" s="16" t="s">
        <v>553</v>
      </c>
    </row>
    <row r="374" s="1" customFormat="1">
      <c r="B374" s="37"/>
      <c r="C374" s="38"/>
      <c r="D374" s="227" t="s">
        <v>165</v>
      </c>
      <c r="E374" s="38"/>
      <c r="F374" s="228" t="s">
        <v>554</v>
      </c>
      <c r="G374" s="38"/>
      <c r="H374" s="38"/>
      <c r="I374" s="142"/>
      <c r="J374" s="38"/>
      <c r="K374" s="38"/>
      <c r="L374" s="42"/>
      <c r="M374" s="229"/>
      <c r="N374" s="78"/>
      <c r="O374" s="78"/>
      <c r="P374" s="78"/>
      <c r="Q374" s="78"/>
      <c r="R374" s="78"/>
      <c r="S374" s="78"/>
      <c r="T374" s="79"/>
      <c r="AT374" s="16" t="s">
        <v>165</v>
      </c>
      <c r="AU374" s="16" t="s">
        <v>79</v>
      </c>
    </row>
    <row r="375" s="1" customFormat="1">
      <c r="B375" s="37"/>
      <c r="C375" s="38"/>
      <c r="D375" s="227" t="s">
        <v>167</v>
      </c>
      <c r="E375" s="38"/>
      <c r="F375" s="230" t="s">
        <v>555</v>
      </c>
      <c r="G375" s="38"/>
      <c r="H375" s="38"/>
      <c r="I375" s="142"/>
      <c r="J375" s="38"/>
      <c r="K375" s="38"/>
      <c r="L375" s="42"/>
      <c r="M375" s="229"/>
      <c r="N375" s="78"/>
      <c r="O375" s="78"/>
      <c r="P375" s="78"/>
      <c r="Q375" s="78"/>
      <c r="R375" s="78"/>
      <c r="S375" s="78"/>
      <c r="T375" s="79"/>
      <c r="AT375" s="16" t="s">
        <v>167</v>
      </c>
      <c r="AU375" s="16" t="s">
        <v>79</v>
      </c>
    </row>
    <row r="376" s="13" customFormat="1">
      <c r="B376" s="241"/>
      <c r="C376" s="242"/>
      <c r="D376" s="227" t="s">
        <v>169</v>
      </c>
      <c r="E376" s="243" t="s">
        <v>1</v>
      </c>
      <c r="F376" s="244" t="s">
        <v>556</v>
      </c>
      <c r="G376" s="242"/>
      <c r="H376" s="245">
        <v>1.587</v>
      </c>
      <c r="I376" s="246"/>
      <c r="J376" s="242"/>
      <c r="K376" s="242"/>
      <c r="L376" s="247"/>
      <c r="M376" s="248"/>
      <c r="N376" s="249"/>
      <c r="O376" s="249"/>
      <c r="P376" s="249"/>
      <c r="Q376" s="249"/>
      <c r="R376" s="249"/>
      <c r="S376" s="249"/>
      <c r="T376" s="250"/>
      <c r="AT376" s="251" t="s">
        <v>169</v>
      </c>
      <c r="AU376" s="251" t="s">
        <v>79</v>
      </c>
      <c r="AV376" s="13" t="s">
        <v>79</v>
      </c>
      <c r="AW376" s="13" t="s">
        <v>34</v>
      </c>
      <c r="AX376" s="13" t="s">
        <v>21</v>
      </c>
      <c r="AY376" s="251" t="s">
        <v>156</v>
      </c>
    </row>
    <row r="377" s="1" customFormat="1" ht="16.5" customHeight="1">
      <c r="B377" s="37"/>
      <c r="C377" s="215" t="s">
        <v>557</v>
      </c>
      <c r="D377" s="215" t="s">
        <v>158</v>
      </c>
      <c r="E377" s="216" t="s">
        <v>558</v>
      </c>
      <c r="F377" s="217" t="s">
        <v>559</v>
      </c>
      <c r="G377" s="218" t="s">
        <v>177</v>
      </c>
      <c r="H377" s="219">
        <v>4</v>
      </c>
      <c r="I377" s="220"/>
      <c r="J377" s="221">
        <f>ROUND(I377*H377,2)</f>
        <v>0</v>
      </c>
      <c r="K377" s="217" t="s">
        <v>162</v>
      </c>
      <c r="L377" s="42"/>
      <c r="M377" s="222" t="s">
        <v>1</v>
      </c>
      <c r="N377" s="223" t="s">
        <v>42</v>
      </c>
      <c r="O377" s="78"/>
      <c r="P377" s="224">
        <f>O377*H377</f>
        <v>0</v>
      </c>
      <c r="Q377" s="224">
        <v>0</v>
      </c>
      <c r="R377" s="224">
        <f>Q377*H377</f>
        <v>0</v>
      </c>
      <c r="S377" s="224">
        <v>0.001</v>
      </c>
      <c r="T377" s="225">
        <f>S377*H377</f>
        <v>0.0040000000000000001</v>
      </c>
      <c r="AR377" s="16" t="s">
        <v>163</v>
      </c>
      <c r="AT377" s="16" t="s">
        <v>158</v>
      </c>
      <c r="AU377" s="16" t="s">
        <v>79</v>
      </c>
      <c r="AY377" s="16" t="s">
        <v>156</v>
      </c>
      <c r="BE377" s="226">
        <f>IF(N377="základní",J377,0)</f>
        <v>0</v>
      </c>
      <c r="BF377" s="226">
        <f>IF(N377="snížená",J377,0)</f>
        <v>0</v>
      </c>
      <c r="BG377" s="226">
        <f>IF(N377="zákl. přenesená",J377,0)</f>
        <v>0</v>
      </c>
      <c r="BH377" s="226">
        <f>IF(N377="sníž. přenesená",J377,0)</f>
        <v>0</v>
      </c>
      <c r="BI377" s="226">
        <f>IF(N377="nulová",J377,0)</f>
        <v>0</v>
      </c>
      <c r="BJ377" s="16" t="s">
        <v>21</v>
      </c>
      <c r="BK377" s="226">
        <f>ROUND(I377*H377,2)</f>
        <v>0</v>
      </c>
      <c r="BL377" s="16" t="s">
        <v>163</v>
      </c>
      <c r="BM377" s="16" t="s">
        <v>560</v>
      </c>
    </row>
    <row r="378" s="1" customFormat="1">
      <c r="B378" s="37"/>
      <c r="C378" s="38"/>
      <c r="D378" s="227" t="s">
        <v>165</v>
      </c>
      <c r="E378" s="38"/>
      <c r="F378" s="228" t="s">
        <v>561</v>
      </c>
      <c r="G378" s="38"/>
      <c r="H378" s="38"/>
      <c r="I378" s="142"/>
      <c r="J378" s="38"/>
      <c r="K378" s="38"/>
      <c r="L378" s="42"/>
      <c r="M378" s="229"/>
      <c r="N378" s="78"/>
      <c r="O378" s="78"/>
      <c r="P378" s="78"/>
      <c r="Q378" s="78"/>
      <c r="R378" s="78"/>
      <c r="S378" s="78"/>
      <c r="T378" s="79"/>
      <c r="AT378" s="16" t="s">
        <v>165</v>
      </c>
      <c r="AU378" s="16" t="s">
        <v>79</v>
      </c>
    </row>
    <row r="379" s="1" customFormat="1">
      <c r="B379" s="37"/>
      <c r="C379" s="38"/>
      <c r="D379" s="227" t="s">
        <v>167</v>
      </c>
      <c r="E379" s="38"/>
      <c r="F379" s="230" t="s">
        <v>555</v>
      </c>
      <c r="G379" s="38"/>
      <c r="H379" s="38"/>
      <c r="I379" s="142"/>
      <c r="J379" s="38"/>
      <c r="K379" s="38"/>
      <c r="L379" s="42"/>
      <c r="M379" s="229"/>
      <c r="N379" s="78"/>
      <c r="O379" s="78"/>
      <c r="P379" s="78"/>
      <c r="Q379" s="78"/>
      <c r="R379" s="78"/>
      <c r="S379" s="78"/>
      <c r="T379" s="79"/>
      <c r="AT379" s="16" t="s">
        <v>167</v>
      </c>
      <c r="AU379" s="16" t="s">
        <v>79</v>
      </c>
    </row>
    <row r="380" s="13" customFormat="1">
      <c r="B380" s="241"/>
      <c r="C380" s="242"/>
      <c r="D380" s="227" t="s">
        <v>169</v>
      </c>
      <c r="E380" s="243" t="s">
        <v>1</v>
      </c>
      <c r="F380" s="244" t="s">
        <v>562</v>
      </c>
      <c r="G380" s="242"/>
      <c r="H380" s="245">
        <v>4</v>
      </c>
      <c r="I380" s="246"/>
      <c r="J380" s="242"/>
      <c r="K380" s="242"/>
      <c r="L380" s="247"/>
      <c r="M380" s="248"/>
      <c r="N380" s="249"/>
      <c r="O380" s="249"/>
      <c r="P380" s="249"/>
      <c r="Q380" s="249"/>
      <c r="R380" s="249"/>
      <c r="S380" s="249"/>
      <c r="T380" s="250"/>
      <c r="AT380" s="251" t="s">
        <v>169</v>
      </c>
      <c r="AU380" s="251" t="s">
        <v>79</v>
      </c>
      <c r="AV380" s="13" t="s">
        <v>79</v>
      </c>
      <c r="AW380" s="13" t="s">
        <v>34</v>
      </c>
      <c r="AX380" s="13" t="s">
        <v>21</v>
      </c>
      <c r="AY380" s="251" t="s">
        <v>156</v>
      </c>
    </row>
    <row r="381" s="1" customFormat="1" ht="16.5" customHeight="1">
      <c r="B381" s="37"/>
      <c r="C381" s="215" t="s">
        <v>563</v>
      </c>
      <c r="D381" s="215" t="s">
        <v>158</v>
      </c>
      <c r="E381" s="216" t="s">
        <v>564</v>
      </c>
      <c r="F381" s="217" t="s">
        <v>565</v>
      </c>
      <c r="G381" s="218" t="s">
        <v>519</v>
      </c>
      <c r="H381" s="219">
        <v>56</v>
      </c>
      <c r="I381" s="220"/>
      <c r="J381" s="221">
        <f>ROUND(I381*H381,2)</f>
        <v>0</v>
      </c>
      <c r="K381" s="217" t="s">
        <v>162</v>
      </c>
      <c r="L381" s="42"/>
      <c r="M381" s="222" t="s">
        <v>1</v>
      </c>
      <c r="N381" s="223" t="s">
        <v>42</v>
      </c>
      <c r="O381" s="78"/>
      <c r="P381" s="224">
        <f>O381*H381</f>
        <v>0</v>
      </c>
      <c r="Q381" s="224">
        <v>0.00029</v>
      </c>
      <c r="R381" s="224">
        <f>Q381*H381</f>
        <v>0.016240000000000001</v>
      </c>
      <c r="S381" s="224">
        <v>0</v>
      </c>
      <c r="T381" s="225">
        <f>S381*H381</f>
        <v>0</v>
      </c>
      <c r="AR381" s="16" t="s">
        <v>163</v>
      </c>
      <c r="AT381" s="16" t="s">
        <v>158</v>
      </c>
      <c r="AU381" s="16" t="s">
        <v>79</v>
      </c>
      <c r="AY381" s="16" t="s">
        <v>156</v>
      </c>
      <c r="BE381" s="226">
        <f>IF(N381="základní",J381,0)</f>
        <v>0</v>
      </c>
      <c r="BF381" s="226">
        <f>IF(N381="snížená",J381,0)</f>
        <v>0</v>
      </c>
      <c r="BG381" s="226">
        <f>IF(N381="zákl. přenesená",J381,0)</f>
        <v>0</v>
      </c>
      <c r="BH381" s="226">
        <f>IF(N381="sníž. přenesená",J381,0)</f>
        <v>0</v>
      </c>
      <c r="BI381" s="226">
        <f>IF(N381="nulová",J381,0)</f>
        <v>0</v>
      </c>
      <c r="BJ381" s="16" t="s">
        <v>21</v>
      </c>
      <c r="BK381" s="226">
        <f>ROUND(I381*H381,2)</f>
        <v>0</v>
      </c>
      <c r="BL381" s="16" t="s">
        <v>163</v>
      </c>
      <c r="BM381" s="16" t="s">
        <v>566</v>
      </c>
    </row>
    <row r="382" s="1" customFormat="1">
      <c r="B382" s="37"/>
      <c r="C382" s="38"/>
      <c r="D382" s="227" t="s">
        <v>165</v>
      </c>
      <c r="E382" s="38"/>
      <c r="F382" s="228" t="s">
        <v>567</v>
      </c>
      <c r="G382" s="38"/>
      <c r="H382" s="38"/>
      <c r="I382" s="142"/>
      <c r="J382" s="38"/>
      <c r="K382" s="38"/>
      <c r="L382" s="42"/>
      <c r="M382" s="229"/>
      <c r="N382" s="78"/>
      <c r="O382" s="78"/>
      <c r="P382" s="78"/>
      <c r="Q382" s="78"/>
      <c r="R382" s="78"/>
      <c r="S382" s="78"/>
      <c r="T382" s="79"/>
      <c r="AT382" s="16" t="s">
        <v>165</v>
      </c>
      <c r="AU382" s="16" t="s">
        <v>79</v>
      </c>
    </row>
    <row r="383" s="1" customFormat="1">
      <c r="B383" s="37"/>
      <c r="C383" s="38"/>
      <c r="D383" s="227" t="s">
        <v>167</v>
      </c>
      <c r="E383" s="38"/>
      <c r="F383" s="230" t="s">
        <v>568</v>
      </c>
      <c r="G383" s="38"/>
      <c r="H383" s="38"/>
      <c r="I383" s="142"/>
      <c r="J383" s="38"/>
      <c r="K383" s="38"/>
      <c r="L383" s="42"/>
      <c r="M383" s="229"/>
      <c r="N383" s="78"/>
      <c r="O383" s="78"/>
      <c r="P383" s="78"/>
      <c r="Q383" s="78"/>
      <c r="R383" s="78"/>
      <c r="S383" s="78"/>
      <c r="T383" s="79"/>
      <c r="AT383" s="16" t="s">
        <v>167</v>
      </c>
      <c r="AU383" s="16" t="s">
        <v>79</v>
      </c>
    </row>
    <row r="384" s="1" customFormat="1">
      <c r="B384" s="37"/>
      <c r="C384" s="38"/>
      <c r="D384" s="227" t="s">
        <v>189</v>
      </c>
      <c r="E384" s="38"/>
      <c r="F384" s="230" t="s">
        <v>569</v>
      </c>
      <c r="G384" s="38"/>
      <c r="H384" s="38"/>
      <c r="I384" s="142"/>
      <c r="J384" s="38"/>
      <c r="K384" s="38"/>
      <c r="L384" s="42"/>
      <c r="M384" s="229"/>
      <c r="N384" s="78"/>
      <c r="O384" s="78"/>
      <c r="P384" s="78"/>
      <c r="Q384" s="78"/>
      <c r="R384" s="78"/>
      <c r="S384" s="78"/>
      <c r="T384" s="79"/>
      <c r="AT384" s="16" t="s">
        <v>189</v>
      </c>
      <c r="AU384" s="16" t="s">
        <v>79</v>
      </c>
    </row>
    <row r="385" s="13" customFormat="1">
      <c r="B385" s="241"/>
      <c r="C385" s="242"/>
      <c r="D385" s="227" t="s">
        <v>169</v>
      </c>
      <c r="E385" s="243" t="s">
        <v>1</v>
      </c>
      <c r="F385" s="244" t="s">
        <v>570</v>
      </c>
      <c r="G385" s="242"/>
      <c r="H385" s="245">
        <v>56</v>
      </c>
      <c r="I385" s="246"/>
      <c r="J385" s="242"/>
      <c r="K385" s="242"/>
      <c r="L385" s="247"/>
      <c r="M385" s="248"/>
      <c r="N385" s="249"/>
      <c r="O385" s="249"/>
      <c r="P385" s="249"/>
      <c r="Q385" s="249"/>
      <c r="R385" s="249"/>
      <c r="S385" s="249"/>
      <c r="T385" s="250"/>
      <c r="AT385" s="251" t="s">
        <v>169</v>
      </c>
      <c r="AU385" s="251" t="s">
        <v>79</v>
      </c>
      <c r="AV385" s="13" t="s">
        <v>79</v>
      </c>
      <c r="AW385" s="13" t="s">
        <v>34</v>
      </c>
      <c r="AX385" s="13" t="s">
        <v>21</v>
      </c>
      <c r="AY385" s="251" t="s">
        <v>156</v>
      </c>
    </row>
    <row r="386" s="1" customFormat="1" ht="16.5" customHeight="1">
      <c r="B386" s="37"/>
      <c r="C386" s="215" t="s">
        <v>571</v>
      </c>
      <c r="D386" s="215" t="s">
        <v>158</v>
      </c>
      <c r="E386" s="216" t="s">
        <v>572</v>
      </c>
      <c r="F386" s="217" t="s">
        <v>573</v>
      </c>
      <c r="G386" s="218" t="s">
        <v>177</v>
      </c>
      <c r="H386" s="219">
        <v>0.35999999999999999</v>
      </c>
      <c r="I386" s="220"/>
      <c r="J386" s="221">
        <f>ROUND(I386*H386,2)</f>
        <v>0</v>
      </c>
      <c r="K386" s="217" t="s">
        <v>162</v>
      </c>
      <c r="L386" s="42"/>
      <c r="M386" s="222" t="s">
        <v>1</v>
      </c>
      <c r="N386" s="223" t="s">
        <v>42</v>
      </c>
      <c r="O386" s="78"/>
      <c r="P386" s="224">
        <f>O386*H386</f>
        <v>0</v>
      </c>
      <c r="Q386" s="224">
        <v>0</v>
      </c>
      <c r="R386" s="224">
        <f>Q386*H386</f>
        <v>0</v>
      </c>
      <c r="S386" s="224">
        <v>2.6000000000000001</v>
      </c>
      <c r="T386" s="225">
        <f>S386*H386</f>
        <v>0.93599999999999994</v>
      </c>
      <c r="AR386" s="16" t="s">
        <v>163</v>
      </c>
      <c r="AT386" s="16" t="s">
        <v>158</v>
      </c>
      <c r="AU386" s="16" t="s">
        <v>79</v>
      </c>
      <c r="AY386" s="16" t="s">
        <v>156</v>
      </c>
      <c r="BE386" s="226">
        <f>IF(N386="základní",J386,0)</f>
        <v>0</v>
      </c>
      <c r="BF386" s="226">
        <f>IF(N386="snížená",J386,0)</f>
        <v>0</v>
      </c>
      <c r="BG386" s="226">
        <f>IF(N386="zákl. přenesená",J386,0)</f>
        <v>0</v>
      </c>
      <c r="BH386" s="226">
        <f>IF(N386="sníž. přenesená",J386,0)</f>
        <v>0</v>
      </c>
      <c r="BI386" s="226">
        <f>IF(N386="nulová",J386,0)</f>
        <v>0</v>
      </c>
      <c r="BJ386" s="16" t="s">
        <v>21</v>
      </c>
      <c r="BK386" s="226">
        <f>ROUND(I386*H386,2)</f>
        <v>0</v>
      </c>
      <c r="BL386" s="16" t="s">
        <v>163</v>
      </c>
      <c r="BM386" s="16" t="s">
        <v>574</v>
      </c>
    </row>
    <row r="387" s="1" customFormat="1">
      <c r="B387" s="37"/>
      <c r="C387" s="38"/>
      <c r="D387" s="227" t="s">
        <v>165</v>
      </c>
      <c r="E387" s="38"/>
      <c r="F387" s="228" t="s">
        <v>575</v>
      </c>
      <c r="G387" s="38"/>
      <c r="H387" s="38"/>
      <c r="I387" s="142"/>
      <c r="J387" s="38"/>
      <c r="K387" s="38"/>
      <c r="L387" s="42"/>
      <c r="M387" s="229"/>
      <c r="N387" s="78"/>
      <c r="O387" s="78"/>
      <c r="P387" s="78"/>
      <c r="Q387" s="78"/>
      <c r="R387" s="78"/>
      <c r="S387" s="78"/>
      <c r="T387" s="79"/>
      <c r="AT387" s="16" t="s">
        <v>165</v>
      </c>
      <c r="AU387" s="16" t="s">
        <v>79</v>
      </c>
    </row>
    <row r="388" s="13" customFormat="1">
      <c r="B388" s="241"/>
      <c r="C388" s="242"/>
      <c r="D388" s="227" t="s">
        <v>169</v>
      </c>
      <c r="E388" s="243" t="s">
        <v>1</v>
      </c>
      <c r="F388" s="244" t="s">
        <v>576</v>
      </c>
      <c r="G388" s="242"/>
      <c r="H388" s="245">
        <v>0.35999999999999999</v>
      </c>
      <c r="I388" s="246"/>
      <c r="J388" s="242"/>
      <c r="K388" s="242"/>
      <c r="L388" s="247"/>
      <c r="M388" s="248"/>
      <c r="N388" s="249"/>
      <c r="O388" s="249"/>
      <c r="P388" s="249"/>
      <c r="Q388" s="249"/>
      <c r="R388" s="249"/>
      <c r="S388" s="249"/>
      <c r="T388" s="250"/>
      <c r="AT388" s="251" t="s">
        <v>169</v>
      </c>
      <c r="AU388" s="251" t="s">
        <v>79</v>
      </c>
      <c r="AV388" s="13" t="s">
        <v>79</v>
      </c>
      <c r="AW388" s="13" t="s">
        <v>34</v>
      </c>
      <c r="AX388" s="13" t="s">
        <v>21</v>
      </c>
      <c r="AY388" s="251" t="s">
        <v>156</v>
      </c>
    </row>
    <row r="389" s="1" customFormat="1" ht="16.5" customHeight="1">
      <c r="B389" s="37"/>
      <c r="C389" s="215" t="s">
        <v>577</v>
      </c>
      <c r="D389" s="215" t="s">
        <v>158</v>
      </c>
      <c r="E389" s="216" t="s">
        <v>578</v>
      </c>
      <c r="F389" s="217" t="s">
        <v>579</v>
      </c>
      <c r="G389" s="218" t="s">
        <v>161</v>
      </c>
      <c r="H389" s="219">
        <v>90.719999999999999</v>
      </c>
      <c r="I389" s="220"/>
      <c r="J389" s="221">
        <f>ROUND(I389*H389,2)</f>
        <v>0</v>
      </c>
      <c r="K389" s="217" t="s">
        <v>162</v>
      </c>
      <c r="L389" s="42"/>
      <c r="M389" s="222" t="s">
        <v>1</v>
      </c>
      <c r="N389" s="223" t="s">
        <v>42</v>
      </c>
      <c r="O389" s="78"/>
      <c r="P389" s="224">
        <f>O389*H389</f>
        <v>0</v>
      </c>
      <c r="Q389" s="224">
        <v>0</v>
      </c>
      <c r="R389" s="224">
        <f>Q389*H389</f>
        <v>0</v>
      </c>
      <c r="S389" s="224">
        <v>0</v>
      </c>
      <c r="T389" s="225">
        <f>S389*H389</f>
        <v>0</v>
      </c>
      <c r="AR389" s="16" t="s">
        <v>163</v>
      </c>
      <c r="AT389" s="16" t="s">
        <v>158</v>
      </c>
      <c r="AU389" s="16" t="s">
        <v>79</v>
      </c>
      <c r="AY389" s="16" t="s">
        <v>156</v>
      </c>
      <c r="BE389" s="226">
        <f>IF(N389="základní",J389,0)</f>
        <v>0</v>
      </c>
      <c r="BF389" s="226">
        <f>IF(N389="snížená",J389,0)</f>
        <v>0</v>
      </c>
      <c r="BG389" s="226">
        <f>IF(N389="zákl. přenesená",J389,0)</f>
        <v>0</v>
      </c>
      <c r="BH389" s="226">
        <f>IF(N389="sníž. přenesená",J389,0)</f>
        <v>0</v>
      </c>
      <c r="BI389" s="226">
        <f>IF(N389="nulová",J389,0)</f>
        <v>0</v>
      </c>
      <c r="BJ389" s="16" t="s">
        <v>21</v>
      </c>
      <c r="BK389" s="226">
        <f>ROUND(I389*H389,2)</f>
        <v>0</v>
      </c>
      <c r="BL389" s="16" t="s">
        <v>163</v>
      </c>
      <c r="BM389" s="16" t="s">
        <v>580</v>
      </c>
    </row>
    <row r="390" s="1" customFormat="1">
      <c r="B390" s="37"/>
      <c r="C390" s="38"/>
      <c r="D390" s="227" t="s">
        <v>165</v>
      </c>
      <c r="E390" s="38"/>
      <c r="F390" s="228" t="s">
        <v>579</v>
      </c>
      <c r="G390" s="38"/>
      <c r="H390" s="38"/>
      <c r="I390" s="142"/>
      <c r="J390" s="38"/>
      <c r="K390" s="38"/>
      <c r="L390" s="42"/>
      <c r="M390" s="229"/>
      <c r="N390" s="78"/>
      <c r="O390" s="78"/>
      <c r="P390" s="78"/>
      <c r="Q390" s="78"/>
      <c r="R390" s="78"/>
      <c r="S390" s="78"/>
      <c r="T390" s="79"/>
      <c r="AT390" s="16" t="s">
        <v>165</v>
      </c>
      <c r="AU390" s="16" t="s">
        <v>79</v>
      </c>
    </row>
    <row r="391" s="1" customFormat="1">
      <c r="B391" s="37"/>
      <c r="C391" s="38"/>
      <c r="D391" s="227" t="s">
        <v>167</v>
      </c>
      <c r="E391" s="38"/>
      <c r="F391" s="230" t="s">
        <v>581</v>
      </c>
      <c r="G391" s="38"/>
      <c r="H391" s="38"/>
      <c r="I391" s="142"/>
      <c r="J391" s="38"/>
      <c r="K391" s="38"/>
      <c r="L391" s="42"/>
      <c r="M391" s="229"/>
      <c r="N391" s="78"/>
      <c r="O391" s="78"/>
      <c r="P391" s="78"/>
      <c r="Q391" s="78"/>
      <c r="R391" s="78"/>
      <c r="S391" s="78"/>
      <c r="T391" s="79"/>
      <c r="AT391" s="16" t="s">
        <v>167</v>
      </c>
      <c r="AU391" s="16" t="s">
        <v>79</v>
      </c>
    </row>
    <row r="392" s="12" customFormat="1">
      <c r="B392" s="231"/>
      <c r="C392" s="232"/>
      <c r="D392" s="227" t="s">
        <v>169</v>
      </c>
      <c r="E392" s="233" t="s">
        <v>1</v>
      </c>
      <c r="F392" s="234" t="s">
        <v>582</v>
      </c>
      <c r="G392" s="232"/>
      <c r="H392" s="233" t="s">
        <v>1</v>
      </c>
      <c r="I392" s="235"/>
      <c r="J392" s="232"/>
      <c r="K392" s="232"/>
      <c r="L392" s="236"/>
      <c r="M392" s="237"/>
      <c r="N392" s="238"/>
      <c r="O392" s="238"/>
      <c r="P392" s="238"/>
      <c r="Q392" s="238"/>
      <c r="R392" s="238"/>
      <c r="S392" s="238"/>
      <c r="T392" s="239"/>
      <c r="AT392" s="240" t="s">
        <v>169</v>
      </c>
      <c r="AU392" s="240" t="s">
        <v>79</v>
      </c>
      <c r="AV392" s="12" t="s">
        <v>21</v>
      </c>
      <c r="AW392" s="12" t="s">
        <v>34</v>
      </c>
      <c r="AX392" s="12" t="s">
        <v>71</v>
      </c>
      <c r="AY392" s="240" t="s">
        <v>156</v>
      </c>
    </row>
    <row r="393" s="13" customFormat="1">
      <c r="B393" s="241"/>
      <c r="C393" s="242"/>
      <c r="D393" s="227" t="s">
        <v>169</v>
      </c>
      <c r="E393" s="243" t="s">
        <v>1</v>
      </c>
      <c r="F393" s="244" t="s">
        <v>583</v>
      </c>
      <c r="G393" s="242"/>
      <c r="H393" s="245">
        <v>26.239999999999998</v>
      </c>
      <c r="I393" s="246"/>
      <c r="J393" s="242"/>
      <c r="K393" s="242"/>
      <c r="L393" s="247"/>
      <c r="M393" s="248"/>
      <c r="N393" s="249"/>
      <c r="O393" s="249"/>
      <c r="P393" s="249"/>
      <c r="Q393" s="249"/>
      <c r="R393" s="249"/>
      <c r="S393" s="249"/>
      <c r="T393" s="250"/>
      <c r="AT393" s="251" t="s">
        <v>169</v>
      </c>
      <c r="AU393" s="251" t="s">
        <v>79</v>
      </c>
      <c r="AV393" s="13" t="s">
        <v>79</v>
      </c>
      <c r="AW393" s="13" t="s">
        <v>34</v>
      </c>
      <c r="AX393" s="13" t="s">
        <v>71</v>
      </c>
      <c r="AY393" s="251" t="s">
        <v>156</v>
      </c>
    </row>
    <row r="394" s="13" customFormat="1">
      <c r="B394" s="241"/>
      <c r="C394" s="242"/>
      <c r="D394" s="227" t="s">
        <v>169</v>
      </c>
      <c r="E394" s="243" t="s">
        <v>1</v>
      </c>
      <c r="F394" s="244" t="s">
        <v>584</v>
      </c>
      <c r="G394" s="242"/>
      <c r="H394" s="245">
        <v>29.600000000000001</v>
      </c>
      <c r="I394" s="246"/>
      <c r="J394" s="242"/>
      <c r="K394" s="242"/>
      <c r="L394" s="247"/>
      <c r="M394" s="248"/>
      <c r="N394" s="249"/>
      <c r="O394" s="249"/>
      <c r="P394" s="249"/>
      <c r="Q394" s="249"/>
      <c r="R394" s="249"/>
      <c r="S394" s="249"/>
      <c r="T394" s="250"/>
      <c r="AT394" s="251" t="s">
        <v>169</v>
      </c>
      <c r="AU394" s="251" t="s">
        <v>79</v>
      </c>
      <c r="AV394" s="13" t="s">
        <v>79</v>
      </c>
      <c r="AW394" s="13" t="s">
        <v>34</v>
      </c>
      <c r="AX394" s="13" t="s">
        <v>71</v>
      </c>
      <c r="AY394" s="251" t="s">
        <v>156</v>
      </c>
    </row>
    <row r="395" s="13" customFormat="1">
      <c r="B395" s="241"/>
      <c r="C395" s="242"/>
      <c r="D395" s="227" t="s">
        <v>169</v>
      </c>
      <c r="E395" s="243" t="s">
        <v>1</v>
      </c>
      <c r="F395" s="244" t="s">
        <v>585</v>
      </c>
      <c r="G395" s="242"/>
      <c r="H395" s="245">
        <v>12.48</v>
      </c>
      <c r="I395" s="246"/>
      <c r="J395" s="242"/>
      <c r="K395" s="242"/>
      <c r="L395" s="247"/>
      <c r="M395" s="248"/>
      <c r="N395" s="249"/>
      <c r="O395" s="249"/>
      <c r="P395" s="249"/>
      <c r="Q395" s="249"/>
      <c r="R395" s="249"/>
      <c r="S395" s="249"/>
      <c r="T395" s="250"/>
      <c r="AT395" s="251" t="s">
        <v>169</v>
      </c>
      <c r="AU395" s="251" t="s">
        <v>79</v>
      </c>
      <c r="AV395" s="13" t="s">
        <v>79</v>
      </c>
      <c r="AW395" s="13" t="s">
        <v>34</v>
      </c>
      <c r="AX395" s="13" t="s">
        <v>71</v>
      </c>
      <c r="AY395" s="251" t="s">
        <v>156</v>
      </c>
    </row>
    <row r="396" s="13" customFormat="1">
      <c r="B396" s="241"/>
      <c r="C396" s="242"/>
      <c r="D396" s="227" t="s">
        <v>169</v>
      </c>
      <c r="E396" s="243" t="s">
        <v>1</v>
      </c>
      <c r="F396" s="244" t="s">
        <v>483</v>
      </c>
      <c r="G396" s="242"/>
      <c r="H396" s="245">
        <v>8</v>
      </c>
      <c r="I396" s="246"/>
      <c r="J396" s="242"/>
      <c r="K396" s="242"/>
      <c r="L396" s="247"/>
      <c r="M396" s="248"/>
      <c r="N396" s="249"/>
      <c r="O396" s="249"/>
      <c r="P396" s="249"/>
      <c r="Q396" s="249"/>
      <c r="R396" s="249"/>
      <c r="S396" s="249"/>
      <c r="T396" s="250"/>
      <c r="AT396" s="251" t="s">
        <v>169</v>
      </c>
      <c r="AU396" s="251" t="s">
        <v>79</v>
      </c>
      <c r="AV396" s="13" t="s">
        <v>79</v>
      </c>
      <c r="AW396" s="13" t="s">
        <v>34</v>
      </c>
      <c r="AX396" s="13" t="s">
        <v>71</v>
      </c>
      <c r="AY396" s="251" t="s">
        <v>156</v>
      </c>
    </row>
    <row r="397" s="13" customFormat="1">
      <c r="B397" s="241"/>
      <c r="C397" s="242"/>
      <c r="D397" s="227" t="s">
        <v>169</v>
      </c>
      <c r="E397" s="243" t="s">
        <v>1</v>
      </c>
      <c r="F397" s="244" t="s">
        <v>586</v>
      </c>
      <c r="G397" s="242"/>
      <c r="H397" s="245">
        <v>14.4</v>
      </c>
      <c r="I397" s="246"/>
      <c r="J397" s="242"/>
      <c r="K397" s="242"/>
      <c r="L397" s="247"/>
      <c r="M397" s="248"/>
      <c r="N397" s="249"/>
      <c r="O397" s="249"/>
      <c r="P397" s="249"/>
      <c r="Q397" s="249"/>
      <c r="R397" s="249"/>
      <c r="S397" s="249"/>
      <c r="T397" s="250"/>
      <c r="AT397" s="251" t="s">
        <v>169</v>
      </c>
      <c r="AU397" s="251" t="s">
        <v>79</v>
      </c>
      <c r="AV397" s="13" t="s">
        <v>79</v>
      </c>
      <c r="AW397" s="13" t="s">
        <v>34</v>
      </c>
      <c r="AX397" s="13" t="s">
        <v>71</v>
      </c>
      <c r="AY397" s="251" t="s">
        <v>156</v>
      </c>
    </row>
    <row r="398" s="14" customFormat="1">
      <c r="B398" s="252"/>
      <c r="C398" s="253"/>
      <c r="D398" s="227" t="s">
        <v>169</v>
      </c>
      <c r="E398" s="254" t="s">
        <v>1</v>
      </c>
      <c r="F398" s="255" t="s">
        <v>174</v>
      </c>
      <c r="G398" s="253"/>
      <c r="H398" s="256">
        <v>90.719999999999999</v>
      </c>
      <c r="I398" s="257"/>
      <c r="J398" s="253"/>
      <c r="K398" s="253"/>
      <c r="L398" s="258"/>
      <c r="M398" s="259"/>
      <c r="N398" s="260"/>
      <c r="O398" s="260"/>
      <c r="P398" s="260"/>
      <c r="Q398" s="260"/>
      <c r="R398" s="260"/>
      <c r="S398" s="260"/>
      <c r="T398" s="261"/>
      <c r="AT398" s="262" t="s">
        <v>169</v>
      </c>
      <c r="AU398" s="262" t="s">
        <v>79</v>
      </c>
      <c r="AV398" s="14" t="s">
        <v>163</v>
      </c>
      <c r="AW398" s="14" t="s">
        <v>34</v>
      </c>
      <c r="AX398" s="14" t="s">
        <v>21</v>
      </c>
      <c r="AY398" s="262" t="s">
        <v>156</v>
      </c>
    </row>
    <row r="399" s="1" customFormat="1" ht="16.5" customHeight="1">
      <c r="B399" s="37"/>
      <c r="C399" s="215" t="s">
        <v>587</v>
      </c>
      <c r="D399" s="215" t="s">
        <v>158</v>
      </c>
      <c r="E399" s="216" t="s">
        <v>588</v>
      </c>
      <c r="F399" s="217" t="s">
        <v>589</v>
      </c>
      <c r="G399" s="218" t="s">
        <v>161</v>
      </c>
      <c r="H399" s="219">
        <v>90.719999999999999</v>
      </c>
      <c r="I399" s="220"/>
      <c r="J399" s="221">
        <f>ROUND(I399*H399,2)</f>
        <v>0</v>
      </c>
      <c r="K399" s="217" t="s">
        <v>162</v>
      </c>
      <c r="L399" s="42"/>
      <c r="M399" s="222" t="s">
        <v>1</v>
      </c>
      <c r="N399" s="223" t="s">
        <v>42</v>
      </c>
      <c r="O399" s="78"/>
      <c r="P399" s="224">
        <f>O399*H399</f>
        <v>0</v>
      </c>
      <c r="Q399" s="224">
        <v>0.048000000000000001</v>
      </c>
      <c r="R399" s="224">
        <f>Q399*H399</f>
        <v>4.3545600000000002</v>
      </c>
      <c r="S399" s="224">
        <v>0.048000000000000001</v>
      </c>
      <c r="T399" s="225">
        <f>S399*H399</f>
        <v>4.3545600000000002</v>
      </c>
      <c r="AR399" s="16" t="s">
        <v>163</v>
      </c>
      <c r="AT399" s="16" t="s">
        <v>158</v>
      </c>
      <c r="AU399" s="16" t="s">
        <v>79</v>
      </c>
      <c r="AY399" s="16" t="s">
        <v>156</v>
      </c>
      <c r="BE399" s="226">
        <f>IF(N399="základní",J399,0)</f>
        <v>0</v>
      </c>
      <c r="BF399" s="226">
        <f>IF(N399="snížená",J399,0)</f>
        <v>0</v>
      </c>
      <c r="BG399" s="226">
        <f>IF(N399="zákl. přenesená",J399,0)</f>
        <v>0</v>
      </c>
      <c r="BH399" s="226">
        <f>IF(N399="sníž. přenesená",J399,0)</f>
        <v>0</v>
      </c>
      <c r="BI399" s="226">
        <f>IF(N399="nulová",J399,0)</f>
        <v>0</v>
      </c>
      <c r="BJ399" s="16" t="s">
        <v>21</v>
      </c>
      <c r="BK399" s="226">
        <f>ROUND(I399*H399,2)</f>
        <v>0</v>
      </c>
      <c r="BL399" s="16" t="s">
        <v>163</v>
      </c>
      <c r="BM399" s="16" t="s">
        <v>590</v>
      </c>
    </row>
    <row r="400" s="1" customFormat="1">
      <c r="B400" s="37"/>
      <c r="C400" s="38"/>
      <c r="D400" s="227" t="s">
        <v>165</v>
      </c>
      <c r="E400" s="38"/>
      <c r="F400" s="228" t="s">
        <v>591</v>
      </c>
      <c r="G400" s="38"/>
      <c r="H400" s="38"/>
      <c r="I400" s="142"/>
      <c r="J400" s="38"/>
      <c r="K400" s="38"/>
      <c r="L400" s="42"/>
      <c r="M400" s="229"/>
      <c r="N400" s="78"/>
      <c r="O400" s="78"/>
      <c r="P400" s="78"/>
      <c r="Q400" s="78"/>
      <c r="R400" s="78"/>
      <c r="S400" s="78"/>
      <c r="T400" s="79"/>
      <c r="AT400" s="16" t="s">
        <v>165</v>
      </c>
      <c r="AU400" s="16" t="s">
        <v>79</v>
      </c>
    </row>
    <row r="401" s="1" customFormat="1">
      <c r="B401" s="37"/>
      <c r="C401" s="38"/>
      <c r="D401" s="227" t="s">
        <v>167</v>
      </c>
      <c r="E401" s="38"/>
      <c r="F401" s="230" t="s">
        <v>581</v>
      </c>
      <c r="G401" s="38"/>
      <c r="H401" s="38"/>
      <c r="I401" s="142"/>
      <c r="J401" s="38"/>
      <c r="K401" s="38"/>
      <c r="L401" s="42"/>
      <c r="M401" s="229"/>
      <c r="N401" s="78"/>
      <c r="O401" s="78"/>
      <c r="P401" s="78"/>
      <c r="Q401" s="78"/>
      <c r="R401" s="78"/>
      <c r="S401" s="78"/>
      <c r="T401" s="79"/>
      <c r="AT401" s="16" t="s">
        <v>167</v>
      </c>
      <c r="AU401" s="16" t="s">
        <v>79</v>
      </c>
    </row>
    <row r="402" s="1" customFormat="1" ht="16.5" customHeight="1">
      <c r="B402" s="37"/>
      <c r="C402" s="215" t="s">
        <v>592</v>
      </c>
      <c r="D402" s="215" t="s">
        <v>158</v>
      </c>
      <c r="E402" s="216" t="s">
        <v>593</v>
      </c>
      <c r="F402" s="217" t="s">
        <v>594</v>
      </c>
      <c r="G402" s="218" t="s">
        <v>161</v>
      </c>
      <c r="H402" s="219">
        <v>37.472000000000001</v>
      </c>
      <c r="I402" s="220"/>
      <c r="J402" s="221">
        <f>ROUND(I402*H402,2)</f>
        <v>0</v>
      </c>
      <c r="K402" s="217" t="s">
        <v>162</v>
      </c>
      <c r="L402" s="42"/>
      <c r="M402" s="222" t="s">
        <v>1</v>
      </c>
      <c r="N402" s="223" t="s">
        <v>42</v>
      </c>
      <c r="O402" s="78"/>
      <c r="P402" s="224">
        <f>O402*H402</f>
        <v>0</v>
      </c>
      <c r="Q402" s="224">
        <v>0</v>
      </c>
      <c r="R402" s="224">
        <f>Q402*H402</f>
        <v>0</v>
      </c>
      <c r="S402" s="224">
        <v>0.0395</v>
      </c>
      <c r="T402" s="225">
        <f>S402*H402</f>
        <v>1.4801440000000001</v>
      </c>
      <c r="AR402" s="16" t="s">
        <v>163</v>
      </c>
      <c r="AT402" s="16" t="s">
        <v>158</v>
      </c>
      <c r="AU402" s="16" t="s">
        <v>79</v>
      </c>
      <c r="AY402" s="16" t="s">
        <v>156</v>
      </c>
      <c r="BE402" s="226">
        <f>IF(N402="základní",J402,0)</f>
        <v>0</v>
      </c>
      <c r="BF402" s="226">
        <f>IF(N402="snížená",J402,0)</f>
        <v>0</v>
      </c>
      <c r="BG402" s="226">
        <f>IF(N402="zákl. přenesená",J402,0)</f>
        <v>0</v>
      </c>
      <c r="BH402" s="226">
        <f>IF(N402="sníž. přenesená",J402,0)</f>
        <v>0</v>
      </c>
      <c r="BI402" s="226">
        <f>IF(N402="nulová",J402,0)</f>
        <v>0</v>
      </c>
      <c r="BJ402" s="16" t="s">
        <v>21</v>
      </c>
      <c r="BK402" s="226">
        <f>ROUND(I402*H402,2)</f>
        <v>0</v>
      </c>
      <c r="BL402" s="16" t="s">
        <v>163</v>
      </c>
      <c r="BM402" s="16" t="s">
        <v>595</v>
      </c>
    </row>
    <row r="403" s="1" customFormat="1">
      <c r="B403" s="37"/>
      <c r="C403" s="38"/>
      <c r="D403" s="227" t="s">
        <v>165</v>
      </c>
      <c r="E403" s="38"/>
      <c r="F403" s="228" t="s">
        <v>596</v>
      </c>
      <c r="G403" s="38"/>
      <c r="H403" s="38"/>
      <c r="I403" s="142"/>
      <c r="J403" s="38"/>
      <c r="K403" s="38"/>
      <c r="L403" s="42"/>
      <c r="M403" s="229"/>
      <c r="N403" s="78"/>
      <c r="O403" s="78"/>
      <c r="P403" s="78"/>
      <c r="Q403" s="78"/>
      <c r="R403" s="78"/>
      <c r="S403" s="78"/>
      <c r="T403" s="79"/>
      <c r="AT403" s="16" t="s">
        <v>165</v>
      </c>
      <c r="AU403" s="16" t="s">
        <v>79</v>
      </c>
    </row>
    <row r="404" s="1" customFormat="1">
      <c r="B404" s="37"/>
      <c r="C404" s="38"/>
      <c r="D404" s="227" t="s">
        <v>167</v>
      </c>
      <c r="E404" s="38"/>
      <c r="F404" s="230" t="s">
        <v>597</v>
      </c>
      <c r="G404" s="38"/>
      <c r="H404" s="38"/>
      <c r="I404" s="142"/>
      <c r="J404" s="38"/>
      <c r="K404" s="38"/>
      <c r="L404" s="42"/>
      <c r="M404" s="229"/>
      <c r="N404" s="78"/>
      <c r="O404" s="78"/>
      <c r="P404" s="78"/>
      <c r="Q404" s="78"/>
      <c r="R404" s="78"/>
      <c r="S404" s="78"/>
      <c r="T404" s="79"/>
      <c r="AT404" s="16" t="s">
        <v>167</v>
      </c>
      <c r="AU404" s="16" t="s">
        <v>79</v>
      </c>
    </row>
    <row r="405" s="13" customFormat="1">
      <c r="B405" s="241"/>
      <c r="C405" s="242"/>
      <c r="D405" s="227" t="s">
        <v>169</v>
      </c>
      <c r="E405" s="243" t="s">
        <v>1</v>
      </c>
      <c r="F405" s="244" t="s">
        <v>598</v>
      </c>
      <c r="G405" s="242"/>
      <c r="H405" s="245">
        <v>7.8719999999999999</v>
      </c>
      <c r="I405" s="246"/>
      <c r="J405" s="242"/>
      <c r="K405" s="242"/>
      <c r="L405" s="247"/>
      <c r="M405" s="248"/>
      <c r="N405" s="249"/>
      <c r="O405" s="249"/>
      <c r="P405" s="249"/>
      <c r="Q405" s="249"/>
      <c r="R405" s="249"/>
      <c r="S405" s="249"/>
      <c r="T405" s="250"/>
      <c r="AT405" s="251" t="s">
        <v>169</v>
      </c>
      <c r="AU405" s="251" t="s">
        <v>79</v>
      </c>
      <c r="AV405" s="13" t="s">
        <v>79</v>
      </c>
      <c r="AW405" s="13" t="s">
        <v>34</v>
      </c>
      <c r="AX405" s="13" t="s">
        <v>71</v>
      </c>
      <c r="AY405" s="251" t="s">
        <v>156</v>
      </c>
    </row>
    <row r="406" s="13" customFormat="1">
      <c r="B406" s="241"/>
      <c r="C406" s="242"/>
      <c r="D406" s="227" t="s">
        <v>169</v>
      </c>
      <c r="E406" s="243" t="s">
        <v>1</v>
      </c>
      <c r="F406" s="244" t="s">
        <v>584</v>
      </c>
      <c r="G406" s="242"/>
      <c r="H406" s="245">
        <v>29.600000000000001</v>
      </c>
      <c r="I406" s="246"/>
      <c r="J406" s="242"/>
      <c r="K406" s="242"/>
      <c r="L406" s="247"/>
      <c r="M406" s="248"/>
      <c r="N406" s="249"/>
      <c r="O406" s="249"/>
      <c r="P406" s="249"/>
      <c r="Q406" s="249"/>
      <c r="R406" s="249"/>
      <c r="S406" s="249"/>
      <c r="T406" s="250"/>
      <c r="AT406" s="251" t="s">
        <v>169</v>
      </c>
      <c r="AU406" s="251" t="s">
        <v>79</v>
      </c>
      <c r="AV406" s="13" t="s">
        <v>79</v>
      </c>
      <c r="AW406" s="13" t="s">
        <v>34</v>
      </c>
      <c r="AX406" s="13" t="s">
        <v>71</v>
      </c>
      <c r="AY406" s="251" t="s">
        <v>156</v>
      </c>
    </row>
    <row r="407" s="14" customFormat="1">
      <c r="B407" s="252"/>
      <c r="C407" s="253"/>
      <c r="D407" s="227" t="s">
        <v>169</v>
      </c>
      <c r="E407" s="254" t="s">
        <v>1</v>
      </c>
      <c r="F407" s="255" t="s">
        <v>174</v>
      </c>
      <c r="G407" s="253"/>
      <c r="H407" s="256">
        <v>37.472000000000001</v>
      </c>
      <c r="I407" s="257"/>
      <c r="J407" s="253"/>
      <c r="K407" s="253"/>
      <c r="L407" s="258"/>
      <c r="M407" s="259"/>
      <c r="N407" s="260"/>
      <c r="O407" s="260"/>
      <c r="P407" s="260"/>
      <c r="Q407" s="260"/>
      <c r="R407" s="260"/>
      <c r="S407" s="260"/>
      <c r="T407" s="261"/>
      <c r="AT407" s="262" t="s">
        <v>169</v>
      </c>
      <c r="AU407" s="262" t="s">
        <v>79</v>
      </c>
      <c r="AV407" s="14" t="s">
        <v>163</v>
      </c>
      <c r="AW407" s="14" t="s">
        <v>34</v>
      </c>
      <c r="AX407" s="14" t="s">
        <v>21</v>
      </c>
      <c r="AY407" s="262" t="s">
        <v>156</v>
      </c>
    </row>
    <row r="408" s="1" customFormat="1" ht="16.5" customHeight="1">
      <c r="B408" s="37"/>
      <c r="C408" s="215" t="s">
        <v>599</v>
      </c>
      <c r="D408" s="215" t="s">
        <v>158</v>
      </c>
      <c r="E408" s="216" t="s">
        <v>600</v>
      </c>
      <c r="F408" s="217" t="s">
        <v>601</v>
      </c>
      <c r="G408" s="218" t="s">
        <v>177</v>
      </c>
      <c r="H408" s="219">
        <v>2</v>
      </c>
      <c r="I408" s="220"/>
      <c r="J408" s="221">
        <f>ROUND(I408*H408,2)</f>
        <v>0</v>
      </c>
      <c r="K408" s="217" t="s">
        <v>162</v>
      </c>
      <c r="L408" s="42"/>
      <c r="M408" s="222" t="s">
        <v>1</v>
      </c>
      <c r="N408" s="223" t="s">
        <v>42</v>
      </c>
      <c r="O408" s="78"/>
      <c r="P408" s="224">
        <f>O408*H408</f>
        <v>0</v>
      </c>
      <c r="Q408" s="224">
        <v>0.50375000000000003</v>
      </c>
      <c r="R408" s="224">
        <f>Q408*H408</f>
        <v>1.0075000000000001</v>
      </c>
      <c r="S408" s="224">
        <v>2.5</v>
      </c>
      <c r="T408" s="225">
        <f>S408*H408</f>
        <v>5</v>
      </c>
      <c r="AR408" s="16" t="s">
        <v>163</v>
      </c>
      <c r="AT408" s="16" t="s">
        <v>158</v>
      </c>
      <c r="AU408" s="16" t="s">
        <v>79</v>
      </c>
      <c r="AY408" s="16" t="s">
        <v>156</v>
      </c>
      <c r="BE408" s="226">
        <f>IF(N408="základní",J408,0)</f>
        <v>0</v>
      </c>
      <c r="BF408" s="226">
        <f>IF(N408="snížená",J408,0)</f>
        <v>0</v>
      </c>
      <c r="BG408" s="226">
        <f>IF(N408="zákl. přenesená",J408,0)</f>
        <v>0</v>
      </c>
      <c r="BH408" s="226">
        <f>IF(N408="sníž. přenesená",J408,0)</f>
        <v>0</v>
      </c>
      <c r="BI408" s="226">
        <f>IF(N408="nulová",J408,0)</f>
        <v>0</v>
      </c>
      <c r="BJ408" s="16" t="s">
        <v>21</v>
      </c>
      <c r="BK408" s="226">
        <f>ROUND(I408*H408,2)</f>
        <v>0</v>
      </c>
      <c r="BL408" s="16" t="s">
        <v>163</v>
      </c>
      <c r="BM408" s="16" t="s">
        <v>602</v>
      </c>
    </row>
    <row r="409" s="1" customFormat="1">
      <c r="B409" s="37"/>
      <c r="C409" s="38"/>
      <c r="D409" s="227" t="s">
        <v>165</v>
      </c>
      <c r="E409" s="38"/>
      <c r="F409" s="228" t="s">
        <v>603</v>
      </c>
      <c r="G409" s="38"/>
      <c r="H409" s="38"/>
      <c r="I409" s="142"/>
      <c r="J409" s="38"/>
      <c r="K409" s="38"/>
      <c r="L409" s="42"/>
      <c r="M409" s="229"/>
      <c r="N409" s="78"/>
      <c r="O409" s="78"/>
      <c r="P409" s="78"/>
      <c r="Q409" s="78"/>
      <c r="R409" s="78"/>
      <c r="S409" s="78"/>
      <c r="T409" s="79"/>
      <c r="AT409" s="16" t="s">
        <v>165</v>
      </c>
      <c r="AU409" s="16" t="s">
        <v>79</v>
      </c>
    </row>
    <row r="410" s="1" customFormat="1">
      <c r="B410" s="37"/>
      <c r="C410" s="38"/>
      <c r="D410" s="227" t="s">
        <v>167</v>
      </c>
      <c r="E410" s="38"/>
      <c r="F410" s="230" t="s">
        <v>604</v>
      </c>
      <c r="G410" s="38"/>
      <c r="H410" s="38"/>
      <c r="I410" s="142"/>
      <c r="J410" s="38"/>
      <c r="K410" s="38"/>
      <c r="L410" s="42"/>
      <c r="M410" s="229"/>
      <c r="N410" s="78"/>
      <c r="O410" s="78"/>
      <c r="P410" s="78"/>
      <c r="Q410" s="78"/>
      <c r="R410" s="78"/>
      <c r="S410" s="78"/>
      <c r="T410" s="79"/>
      <c r="AT410" s="16" t="s">
        <v>167</v>
      </c>
      <c r="AU410" s="16" t="s">
        <v>79</v>
      </c>
    </row>
    <row r="411" s="1" customFormat="1">
      <c r="B411" s="37"/>
      <c r="C411" s="38"/>
      <c r="D411" s="227" t="s">
        <v>189</v>
      </c>
      <c r="E411" s="38"/>
      <c r="F411" s="230" t="s">
        <v>605</v>
      </c>
      <c r="G411" s="38"/>
      <c r="H411" s="38"/>
      <c r="I411" s="142"/>
      <c r="J411" s="38"/>
      <c r="K411" s="38"/>
      <c r="L411" s="42"/>
      <c r="M411" s="229"/>
      <c r="N411" s="78"/>
      <c r="O411" s="78"/>
      <c r="P411" s="78"/>
      <c r="Q411" s="78"/>
      <c r="R411" s="78"/>
      <c r="S411" s="78"/>
      <c r="T411" s="79"/>
      <c r="AT411" s="16" t="s">
        <v>189</v>
      </c>
      <c r="AU411" s="16" t="s">
        <v>79</v>
      </c>
    </row>
    <row r="412" s="13" customFormat="1">
      <c r="B412" s="241"/>
      <c r="C412" s="242"/>
      <c r="D412" s="227" t="s">
        <v>169</v>
      </c>
      <c r="E412" s="243" t="s">
        <v>1</v>
      </c>
      <c r="F412" s="244" t="s">
        <v>606</v>
      </c>
      <c r="G412" s="242"/>
      <c r="H412" s="245">
        <v>2</v>
      </c>
      <c r="I412" s="246"/>
      <c r="J412" s="242"/>
      <c r="K412" s="242"/>
      <c r="L412" s="247"/>
      <c r="M412" s="248"/>
      <c r="N412" s="249"/>
      <c r="O412" s="249"/>
      <c r="P412" s="249"/>
      <c r="Q412" s="249"/>
      <c r="R412" s="249"/>
      <c r="S412" s="249"/>
      <c r="T412" s="250"/>
      <c r="AT412" s="251" t="s">
        <v>169</v>
      </c>
      <c r="AU412" s="251" t="s">
        <v>79</v>
      </c>
      <c r="AV412" s="13" t="s">
        <v>79</v>
      </c>
      <c r="AW412" s="13" t="s">
        <v>34</v>
      </c>
      <c r="AX412" s="13" t="s">
        <v>21</v>
      </c>
      <c r="AY412" s="251" t="s">
        <v>156</v>
      </c>
    </row>
    <row r="413" s="1" customFormat="1" ht="16.5" customHeight="1">
      <c r="B413" s="37"/>
      <c r="C413" s="215" t="s">
        <v>607</v>
      </c>
      <c r="D413" s="215" t="s">
        <v>158</v>
      </c>
      <c r="E413" s="216" t="s">
        <v>608</v>
      </c>
      <c r="F413" s="217" t="s">
        <v>609</v>
      </c>
      <c r="G413" s="218" t="s">
        <v>161</v>
      </c>
      <c r="H413" s="219">
        <v>4</v>
      </c>
      <c r="I413" s="220"/>
      <c r="J413" s="221">
        <f>ROUND(I413*H413,2)</f>
        <v>0</v>
      </c>
      <c r="K413" s="217" t="s">
        <v>162</v>
      </c>
      <c r="L413" s="42"/>
      <c r="M413" s="222" t="s">
        <v>1</v>
      </c>
      <c r="N413" s="223" t="s">
        <v>42</v>
      </c>
      <c r="O413" s="78"/>
      <c r="P413" s="224">
        <f>O413*H413</f>
        <v>0</v>
      </c>
      <c r="Q413" s="224">
        <v>0.011622199999999999</v>
      </c>
      <c r="R413" s="224">
        <f>Q413*H413</f>
        <v>0.046488799999999997</v>
      </c>
      <c r="S413" s="224">
        <v>0</v>
      </c>
      <c r="T413" s="225">
        <f>S413*H413</f>
        <v>0</v>
      </c>
      <c r="AR413" s="16" t="s">
        <v>163</v>
      </c>
      <c r="AT413" s="16" t="s">
        <v>158</v>
      </c>
      <c r="AU413" s="16" t="s">
        <v>79</v>
      </c>
      <c r="AY413" s="16" t="s">
        <v>156</v>
      </c>
      <c r="BE413" s="226">
        <f>IF(N413="základní",J413,0)</f>
        <v>0</v>
      </c>
      <c r="BF413" s="226">
        <f>IF(N413="snížená",J413,0)</f>
        <v>0</v>
      </c>
      <c r="BG413" s="226">
        <f>IF(N413="zákl. přenesená",J413,0)</f>
        <v>0</v>
      </c>
      <c r="BH413" s="226">
        <f>IF(N413="sníž. přenesená",J413,0)</f>
        <v>0</v>
      </c>
      <c r="BI413" s="226">
        <f>IF(N413="nulová",J413,0)</f>
        <v>0</v>
      </c>
      <c r="BJ413" s="16" t="s">
        <v>21</v>
      </c>
      <c r="BK413" s="226">
        <f>ROUND(I413*H413,2)</f>
        <v>0</v>
      </c>
      <c r="BL413" s="16" t="s">
        <v>163</v>
      </c>
      <c r="BM413" s="16" t="s">
        <v>610</v>
      </c>
    </row>
    <row r="414" s="1" customFormat="1">
      <c r="B414" s="37"/>
      <c r="C414" s="38"/>
      <c r="D414" s="227" t="s">
        <v>165</v>
      </c>
      <c r="E414" s="38"/>
      <c r="F414" s="228" t="s">
        <v>611</v>
      </c>
      <c r="G414" s="38"/>
      <c r="H414" s="38"/>
      <c r="I414" s="142"/>
      <c r="J414" s="38"/>
      <c r="K414" s="38"/>
      <c r="L414" s="42"/>
      <c r="M414" s="229"/>
      <c r="N414" s="78"/>
      <c r="O414" s="78"/>
      <c r="P414" s="78"/>
      <c r="Q414" s="78"/>
      <c r="R414" s="78"/>
      <c r="S414" s="78"/>
      <c r="T414" s="79"/>
      <c r="AT414" s="16" t="s">
        <v>165</v>
      </c>
      <c r="AU414" s="16" t="s">
        <v>79</v>
      </c>
    </row>
    <row r="415" s="1" customFormat="1">
      <c r="B415" s="37"/>
      <c r="C415" s="38"/>
      <c r="D415" s="227" t="s">
        <v>167</v>
      </c>
      <c r="E415" s="38"/>
      <c r="F415" s="230" t="s">
        <v>612</v>
      </c>
      <c r="G415" s="38"/>
      <c r="H415" s="38"/>
      <c r="I415" s="142"/>
      <c r="J415" s="38"/>
      <c r="K415" s="38"/>
      <c r="L415" s="42"/>
      <c r="M415" s="229"/>
      <c r="N415" s="78"/>
      <c r="O415" s="78"/>
      <c r="P415" s="78"/>
      <c r="Q415" s="78"/>
      <c r="R415" s="78"/>
      <c r="S415" s="78"/>
      <c r="T415" s="79"/>
      <c r="AT415" s="16" t="s">
        <v>167</v>
      </c>
      <c r="AU415" s="16" t="s">
        <v>79</v>
      </c>
    </row>
    <row r="416" s="1" customFormat="1">
      <c r="B416" s="37"/>
      <c r="C416" s="38"/>
      <c r="D416" s="227" t="s">
        <v>189</v>
      </c>
      <c r="E416" s="38"/>
      <c r="F416" s="230" t="s">
        <v>613</v>
      </c>
      <c r="G416" s="38"/>
      <c r="H416" s="38"/>
      <c r="I416" s="142"/>
      <c r="J416" s="38"/>
      <c r="K416" s="38"/>
      <c r="L416" s="42"/>
      <c r="M416" s="229"/>
      <c r="N416" s="78"/>
      <c r="O416" s="78"/>
      <c r="P416" s="78"/>
      <c r="Q416" s="78"/>
      <c r="R416" s="78"/>
      <c r="S416" s="78"/>
      <c r="T416" s="79"/>
      <c r="AT416" s="16" t="s">
        <v>189</v>
      </c>
      <c r="AU416" s="16" t="s">
        <v>79</v>
      </c>
    </row>
    <row r="417" s="13" customFormat="1">
      <c r="B417" s="241"/>
      <c r="C417" s="242"/>
      <c r="D417" s="227" t="s">
        <v>169</v>
      </c>
      <c r="E417" s="243" t="s">
        <v>1</v>
      </c>
      <c r="F417" s="244" t="s">
        <v>614</v>
      </c>
      <c r="G417" s="242"/>
      <c r="H417" s="245">
        <v>4</v>
      </c>
      <c r="I417" s="246"/>
      <c r="J417" s="242"/>
      <c r="K417" s="242"/>
      <c r="L417" s="247"/>
      <c r="M417" s="248"/>
      <c r="N417" s="249"/>
      <c r="O417" s="249"/>
      <c r="P417" s="249"/>
      <c r="Q417" s="249"/>
      <c r="R417" s="249"/>
      <c r="S417" s="249"/>
      <c r="T417" s="250"/>
      <c r="AT417" s="251" t="s">
        <v>169</v>
      </c>
      <c r="AU417" s="251" t="s">
        <v>79</v>
      </c>
      <c r="AV417" s="13" t="s">
        <v>79</v>
      </c>
      <c r="AW417" s="13" t="s">
        <v>34</v>
      </c>
      <c r="AX417" s="13" t="s">
        <v>21</v>
      </c>
      <c r="AY417" s="251" t="s">
        <v>156</v>
      </c>
    </row>
    <row r="418" s="1" customFormat="1" ht="16.5" customHeight="1">
      <c r="B418" s="37"/>
      <c r="C418" s="215" t="s">
        <v>615</v>
      </c>
      <c r="D418" s="215" t="s">
        <v>158</v>
      </c>
      <c r="E418" s="216" t="s">
        <v>616</v>
      </c>
      <c r="F418" s="217" t="s">
        <v>617</v>
      </c>
      <c r="G418" s="218" t="s">
        <v>161</v>
      </c>
      <c r="H418" s="219">
        <v>37.472000000000001</v>
      </c>
      <c r="I418" s="220"/>
      <c r="J418" s="221">
        <f>ROUND(I418*H418,2)</f>
        <v>0</v>
      </c>
      <c r="K418" s="217" t="s">
        <v>162</v>
      </c>
      <c r="L418" s="42"/>
      <c r="M418" s="222" t="s">
        <v>1</v>
      </c>
      <c r="N418" s="223" t="s">
        <v>42</v>
      </c>
      <c r="O418" s="78"/>
      <c r="P418" s="224">
        <f>O418*H418</f>
        <v>0</v>
      </c>
      <c r="Q418" s="224">
        <v>0.039081999999999999</v>
      </c>
      <c r="R418" s="224">
        <f>Q418*H418</f>
        <v>1.4644807040000001</v>
      </c>
      <c r="S418" s="224">
        <v>0</v>
      </c>
      <c r="T418" s="225">
        <f>S418*H418</f>
        <v>0</v>
      </c>
      <c r="AR418" s="16" t="s">
        <v>163</v>
      </c>
      <c r="AT418" s="16" t="s">
        <v>158</v>
      </c>
      <c r="AU418" s="16" t="s">
        <v>79</v>
      </c>
      <c r="AY418" s="16" t="s">
        <v>156</v>
      </c>
      <c r="BE418" s="226">
        <f>IF(N418="základní",J418,0)</f>
        <v>0</v>
      </c>
      <c r="BF418" s="226">
        <f>IF(N418="snížená",J418,0)</f>
        <v>0</v>
      </c>
      <c r="BG418" s="226">
        <f>IF(N418="zákl. přenesená",J418,0)</f>
        <v>0</v>
      </c>
      <c r="BH418" s="226">
        <f>IF(N418="sníž. přenesená",J418,0)</f>
        <v>0</v>
      </c>
      <c r="BI418" s="226">
        <f>IF(N418="nulová",J418,0)</f>
        <v>0</v>
      </c>
      <c r="BJ418" s="16" t="s">
        <v>21</v>
      </c>
      <c r="BK418" s="226">
        <f>ROUND(I418*H418,2)</f>
        <v>0</v>
      </c>
      <c r="BL418" s="16" t="s">
        <v>163</v>
      </c>
      <c r="BM418" s="16" t="s">
        <v>618</v>
      </c>
    </row>
    <row r="419" s="1" customFormat="1">
      <c r="B419" s="37"/>
      <c r="C419" s="38"/>
      <c r="D419" s="227" t="s">
        <v>165</v>
      </c>
      <c r="E419" s="38"/>
      <c r="F419" s="228" t="s">
        <v>619</v>
      </c>
      <c r="G419" s="38"/>
      <c r="H419" s="38"/>
      <c r="I419" s="142"/>
      <c r="J419" s="38"/>
      <c r="K419" s="38"/>
      <c r="L419" s="42"/>
      <c r="M419" s="229"/>
      <c r="N419" s="78"/>
      <c r="O419" s="78"/>
      <c r="P419" s="78"/>
      <c r="Q419" s="78"/>
      <c r="R419" s="78"/>
      <c r="S419" s="78"/>
      <c r="T419" s="79"/>
      <c r="AT419" s="16" t="s">
        <v>165</v>
      </c>
      <c r="AU419" s="16" t="s">
        <v>79</v>
      </c>
    </row>
    <row r="420" s="1" customFormat="1">
      <c r="B420" s="37"/>
      <c r="C420" s="38"/>
      <c r="D420" s="227" t="s">
        <v>167</v>
      </c>
      <c r="E420" s="38"/>
      <c r="F420" s="230" t="s">
        <v>620</v>
      </c>
      <c r="G420" s="38"/>
      <c r="H420" s="38"/>
      <c r="I420" s="142"/>
      <c r="J420" s="38"/>
      <c r="K420" s="38"/>
      <c r="L420" s="42"/>
      <c r="M420" s="229"/>
      <c r="N420" s="78"/>
      <c r="O420" s="78"/>
      <c r="P420" s="78"/>
      <c r="Q420" s="78"/>
      <c r="R420" s="78"/>
      <c r="S420" s="78"/>
      <c r="T420" s="79"/>
      <c r="AT420" s="16" t="s">
        <v>167</v>
      </c>
      <c r="AU420" s="16" t="s">
        <v>79</v>
      </c>
    </row>
    <row r="421" s="13" customFormat="1">
      <c r="B421" s="241"/>
      <c r="C421" s="242"/>
      <c r="D421" s="227" t="s">
        <v>169</v>
      </c>
      <c r="E421" s="243" t="s">
        <v>1</v>
      </c>
      <c r="F421" s="244" t="s">
        <v>598</v>
      </c>
      <c r="G421" s="242"/>
      <c r="H421" s="245">
        <v>7.8719999999999999</v>
      </c>
      <c r="I421" s="246"/>
      <c r="J421" s="242"/>
      <c r="K421" s="242"/>
      <c r="L421" s="247"/>
      <c r="M421" s="248"/>
      <c r="N421" s="249"/>
      <c r="O421" s="249"/>
      <c r="P421" s="249"/>
      <c r="Q421" s="249"/>
      <c r="R421" s="249"/>
      <c r="S421" s="249"/>
      <c r="T421" s="250"/>
      <c r="AT421" s="251" t="s">
        <v>169</v>
      </c>
      <c r="AU421" s="251" t="s">
        <v>79</v>
      </c>
      <c r="AV421" s="13" t="s">
        <v>79</v>
      </c>
      <c r="AW421" s="13" t="s">
        <v>34</v>
      </c>
      <c r="AX421" s="13" t="s">
        <v>71</v>
      </c>
      <c r="AY421" s="251" t="s">
        <v>156</v>
      </c>
    </row>
    <row r="422" s="13" customFormat="1">
      <c r="B422" s="241"/>
      <c r="C422" s="242"/>
      <c r="D422" s="227" t="s">
        <v>169</v>
      </c>
      <c r="E422" s="243" t="s">
        <v>1</v>
      </c>
      <c r="F422" s="244" t="s">
        <v>584</v>
      </c>
      <c r="G422" s="242"/>
      <c r="H422" s="245">
        <v>29.600000000000001</v>
      </c>
      <c r="I422" s="246"/>
      <c r="J422" s="242"/>
      <c r="K422" s="242"/>
      <c r="L422" s="247"/>
      <c r="M422" s="248"/>
      <c r="N422" s="249"/>
      <c r="O422" s="249"/>
      <c r="P422" s="249"/>
      <c r="Q422" s="249"/>
      <c r="R422" s="249"/>
      <c r="S422" s="249"/>
      <c r="T422" s="250"/>
      <c r="AT422" s="251" t="s">
        <v>169</v>
      </c>
      <c r="AU422" s="251" t="s">
        <v>79</v>
      </c>
      <c r="AV422" s="13" t="s">
        <v>79</v>
      </c>
      <c r="AW422" s="13" t="s">
        <v>34</v>
      </c>
      <c r="AX422" s="13" t="s">
        <v>71</v>
      </c>
      <c r="AY422" s="251" t="s">
        <v>156</v>
      </c>
    </row>
    <row r="423" s="14" customFormat="1">
      <c r="B423" s="252"/>
      <c r="C423" s="253"/>
      <c r="D423" s="227" t="s">
        <v>169</v>
      </c>
      <c r="E423" s="254" t="s">
        <v>1</v>
      </c>
      <c r="F423" s="255" t="s">
        <v>174</v>
      </c>
      <c r="G423" s="253"/>
      <c r="H423" s="256">
        <v>37.472000000000001</v>
      </c>
      <c r="I423" s="257"/>
      <c r="J423" s="253"/>
      <c r="K423" s="253"/>
      <c r="L423" s="258"/>
      <c r="M423" s="259"/>
      <c r="N423" s="260"/>
      <c r="O423" s="260"/>
      <c r="P423" s="260"/>
      <c r="Q423" s="260"/>
      <c r="R423" s="260"/>
      <c r="S423" s="260"/>
      <c r="T423" s="261"/>
      <c r="AT423" s="262" t="s">
        <v>169</v>
      </c>
      <c r="AU423" s="262" t="s">
        <v>79</v>
      </c>
      <c r="AV423" s="14" t="s">
        <v>163</v>
      </c>
      <c r="AW423" s="14" t="s">
        <v>34</v>
      </c>
      <c r="AX423" s="14" t="s">
        <v>21</v>
      </c>
      <c r="AY423" s="262" t="s">
        <v>156</v>
      </c>
    </row>
    <row r="424" s="1" customFormat="1" ht="16.5" customHeight="1">
      <c r="B424" s="37"/>
      <c r="C424" s="215" t="s">
        <v>621</v>
      </c>
      <c r="D424" s="215" t="s">
        <v>158</v>
      </c>
      <c r="E424" s="216" t="s">
        <v>622</v>
      </c>
      <c r="F424" s="217" t="s">
        <v>623</v>
      </c>
      <c r="G424" s="218" t="s">
        <v>161</v>
      </c>
      <c r="H424" s="219">
        <v>41.472000000000001</v>
      </c>
      <c r="I424" s="220"/>
      <c r="J424" s="221">
        <f>ROUND(I424*H424,2)</f>
        <v>0</v>
      </c>
      <c r="K424" s="217" t="s">
        <v>162</v>
      </c>
      <c r="L424" s="42"/>
      <c r="M424" s="222" t="s">
        <v>1</v>
      </c>
      <c r="N424" s="223" t="s">
        <v>42</v>
      </c>
      <c r="O424" s="78"/>
      <c r="P424" s="224">
        <f>O424*H424</f>
        <v>0</v>
      </c>
      <c r="Q424" s="224">
        <v>0</v>
      </c>
      <c r="R424" s="224">
        <f>Q424*H424</f>
        <v>0</v>
      </c>
      <c r="S424" s="224">
        <v>0</v>
      </c>
      <c r="T424" s="225">
        <f>S424*H424</f>
        <v>0</v>
      </c>
      <c r="AR424" s="16" t="s">
        <v>163</v>
      </c>
      <c r="AT424" s="16" t="s">
        <v>158</v>
      </c>
      <c r="AU424" s="16" t="s">
        <v>79</v>
      </c>
      <c r="AY424" s="16" t="s">
        <v>156</v>
      </c>
      <c r="BE424" s="226">
        <f>IF(N424="základní",J424,0)</f>
        <v>0</v>
      </c>
      <c r="BF424" s="226">
        <f>IF(N424="snížená",J424,0)</f>
        <v>0</v>
      </c>
      <c r="BG424" s="226">
        <f>IF(N424="zákl. přenesená",J424,0)</f>
        <v>0</v>
      </c>
      <c r="BH424" s="226">
        <f>IF(N424="sníž. přenesená",J424,0)</f>
        <v>0</v>
      </c>
      <c r="BI424" s="226">
        <f>IF(N424="nulová",J424,0)</f>
        <v>0</v>
      </c>
      <c r="BJ424" s="16" t="s">
        <v>21</v>
      </c>
      <c r="BK424" s="226">
        <f>ROUND(I424*H424,2)</f>
        <v>0</v>
      </c>
      <c r="BL424" s="16" t="s">
        <v>163</v>
      </c>
      <c r="BM424" s="16" t="s">
        <v>624</v>
      </c>
    </row>
    <row r="425" s="1" customFormat="1">
      <c r="B425" s="37"/>
      <c r="C425" s="38"/>
      <c r="D425" s="227" t="s">
        <v>165</v>
      </c>
      <c r="E425" s="38"/>
      <c r="F425" s="228" t="s">
        <v>625</v>
      </c>
      <c r="G425" s="38"/>
      <c r="H425" s="38"/>
      <c r="I425" s="142"/>
      <c r="J425" s="38"/>
      <c r="K425" s="38"/>
      <c r="L425" s="42"/>
      <c r="M425" s="229"/>
      <c r="N425" s="78"/>
      <c r="O425" s="78"/>
      <c r="P425" s="78"/>
      <c r="Q425" s="78"/>
      <c r="R425" s="78"/>
      <c r="S425" s="78"/>
      <c r="T425" s="79"/>
      <c r="AT425" s="16" t="s">
        <v>165</v>
      </c>
      <c r="AU425" s="16" t="s">
        <v>79</v>
      </c>
    </row>
    <row r="426" s="1" customFormat="1">
      <c r="B426" s="37"/>
      <c r="C426" s="38"/>
      <c r="D426" s="227" t="s">
        <v>167</v>
      </c>
      <c r="E426" s="38"/>
      <c r="F426" s="230" t="s">
        <v>626</v>
      </c>
      <c r="G426" s="38"/>
      <c r="H426" s="38"/>
      <c r="I426" s="142"/>
      <c r="J426" s="38"/>
      <c r="K426" s="38"/>
      <c r="L426" s="42"/>
      <c r="M426" s="229"/>
      <c r="N426" s="78"/>
      <c r="O426" s="78"/>
      <c r="P426" s="78"/>
      <c r="Q426" s="78"/>
      <c r="R426" s="78"/>
      <c r="S426" s="78"/>
      <c r="T426" s="79"/>
      <c r="AT426" s="16" t="s">
        <v>167</v>
      </c>
      <c r="AU426" s="16" t="s">
        <v>79</v>
      </c>
    </row>
    <row r="427" s="13" customFormat="1">
      <c r="B427" s="241"/>
      <c r="C427" s="242"/>
      <c r="D427" s="227" t="s">
        <v>169</v>
      </c>
      <c r="E427" s="243" t="s">
        <v>1</v>
      </c>
      <c r="F427" s="244" t="s">
        <v>627</v>
      </c>
      <c r="G427" s="242"/>
      <c r="H427" s="245">
        <v>41.472000000000001</v>
      </c>
      <c r="I427" s="246"/>
      <c r="J427" s="242"/>
      <c r="K427" s="242"/>
      <c r="L427" s="247"/>
      <c r="M427" s="248"/>
      <c r="N427" s="249"/>
      <c r="O427" s="249"/>
      <c r="P427" s="249"/>
      <c r="Q427" s="249"/>
      <c r="R427" s="249"/>
      <c r="S427" s="249"/>
      <c r="T427" s="250"/>
      <c r="AT427" s="251" t="s">
        <v>169</v>
      </c>
      <c r="AU427" s="251" t="s">
        <v>79</v>
      </c>
      <c r="AV427" s="13" t="s">
        <v>79</v>
      </c>
      <c r="AW427" s="13" t="s">
        <v>34</v>
      </c>
      <c r="AX427" s="13" t="s">
        <v>21</v>
      </c>
      <c r="AY427" s="251" t="s">
        <v>156</v>
      </c>
    </row>
    <row r="428" s="1" customFormat="1" ht="16.5" customHeight="1">
      <c r="B428" s="37"/>
      <c r="C428" s="215" t="s">
        <v>628</v>
      </c>
      <c r="D428" s="215" t="s">
        <v>158</v>
      </c>
      <c r="E428" s="216" t="s">
        <v>629</v>
      </c>
      <c r="F428" s="217" t="s">
        <v>630</v>
      </c>
      <c r="G428" s="218" t="s">
        <v>185</v>
      </c>
      <c r="H428" s="219">
        <v>11.199999999999999</v>
      </c>
      <c r="I428" s="220"/>
      <c r="J428" s="221">
        <f>ROUND(I428*H428,2)</f>
        <v>0</v>
      </c>
      <c r="K428" s="217" t="s">
        <v>162</v>
      </c>
      <c r="L428" s="42"/>
      <c r="M428" s="222" t="s">
        <v>1</v>
      </c>
      <c r="N428" s="223" t="s">
        <v>42</v>
      </c>
      <c r="O428" s="78"/>
      <c r="P428" s="224">
        <f>O428*H428</f>
        <v>0</v>
      </c>
      <c r="Q428" s="224">
        <v>0.00078160000000000002</v>
      </c>
      <c r="R428" s="224">
        <f>Q428*H428</f>
        <v>0.0087539200000000001</v>
      </c>
      <c r="S428" s="224">
        <v>0.001</v>
      </c>
      <c r="T428" s="225">
        <f>S428*H428</f>
        <v>0.0112</v>
      </c>
      <c r="AR428" s="16" t="s">
        <v>163</v>
      </c>
      <c r="AT428" s="16" t="s">
        <v>158</v>
      </c>
      <c r="AU428" s="16" t="s">
        <v>79</v>
      </c>
      <c r="AY428" s="16" t="s">
        <v>156</v>
      </c>
      <c r="BE428" s="226">
        <f>IF(N428="základní",J428,0)</f>
        <v>0</v>
      </c>
      <c r="BF428" s="226">
        <f>IF(N428="snížená",J428,0)</f>
        <v>0</v>
      </c>
      <c r="BG428" s="226">
        <f>IF(N428="zákl. přenesená",J428,0)</f>
        <v>0</v>
      </c>
      <c r="BH428" s="226">
        <f>IF(N428="sníž. přenesená",J428,0)</f>
        <v>0</v>
      </c>
      <c r="BI428" s="226">
        <f>IF(N428="nulová",J428,0)</f>
        <v>0</v>
      </c>
      <c r="BJ428" s="16" t="s">
        <v>21</v>
      </c>
      <c r="BK428" s="226">
        <f>ROUND(I428*H428,2)</f>
        <v>0</v>
      </c>
      <c r="BL428" s="16" t="s">
        <v>163</v>
      </c>
      <c r="BM428" s="16" t="s">
        <v>631</v>
      </c>
    </row>
    <row r="429" s="1" customFormat="1">
      <c r="B429" s="37"/>
      <c r="C429" s="38"/>
      <c r="D429" s="227" t="s">
        <v>165</v>
      </c>
      <c r="E429" s="38"/>
      <c r="F429" s="228" t="s">
        <v>632</v>
      </c>
      <c r="G429" s="38"/>
      <c r="H429" s="38"/>
      <c r="I429" s="142"/>
      <c r="J429" s="38"/>
      <c r="K429" s="38"/>
      <c r="L429" s="42"/>
      <c r="M429" s="229"/>
      <c r="N429" s="78"/>
      <c r="O429" s="78"/>
      <c r="P429" s="78"/>
      <c r="Q429" s="78"/>
      <c r="R429" s="78"/>
      <c r="S429" s="78"/>
      <c r="T429" s="79"/>
      <c r="AT429" s="16" t="s">
        <v>165</v>
      </c>
      <c r="AU429" s="16" t="s">
        <v>79</v>
      </c>
    </row>
    <row r="430" s="1" customFormat="1">
      <c r="B430" s="37"/>
      <c r="C430" s="38"/>
      <c r="D430" s="227" t="s">
        <v>167</v>
      </c>
      <c r="E430" s="38"/>
      <c r="F430" s="230" t="s">
        <v>633</v>
      </c>
      <c r="G430" s="38"/>
      <c r="H430" s="38"/>
      <c r="I430" s="142"/>
      <c r="J430" s="38"/>
      <c r="K430" s="38"/>
      <c r="L430" s="42"/>
      <c r="M430" s="229"/>
      <c r="N430" s="78"/>
      <c r="O430" s="78"/>
      <c r="P430" s="78"/>
      <c r="Q430" s="78"/>
      <c r="R430" s="78"/>
      <c r="S430" s="78"/>
      <c r="T430" s="79"/>
      <c r="AT430" s="16" t="s">
        <v>167</v>
      </c>
      <c r="AU430" s="16" t="s">
        <v>79</v>
      </c>
    </row>
    <row r="431" s="13" customFormat="1">
      <c r="B431" s="241"/>
      <c r="C431" s="242"/>
      <c r="D431" s="227" t="s">
        <v>169</v>
      </c>
      <c r="E431" s="243" t="s">
        <v>1</v>
      </c>
      <c r="F431" s="244" t="s">
        <v>634</v>
      </c>
      <c r="G431" s="242"/>
      <c r="H431" s="245">
        <v>11.199999999999999</v>
      </c>
      <c r="I431" s="246"/>
      <c r="J431" s="242"/>
      <c r="K431" s="242"/>
      <c r="L431" s="247"/>
      <c r="M431" s="248"/>
      <c r="N431" s="249"/>
      <c r="O431" s="249"/>
      <c r="P431" s="249"/>
      <c r="Q431" s="249"/>
      <c r="R431" s="249"/>
      <c r="S431" s="249"/>
      <c r="T431" s="250"/>
      <c r="AT431" s="251" t="s">
        <v>169</v>
      </c>
      <c r="AU431" s="251" t="s">
        <v>79</v>
      </c>
      <c r="AV431" s="13" t="s">
        <v>79</v>
      </c>
      <c r="AW431" s="13" t="s">
        <v>34</v>
      </c>
      <c r="AX431" s="13" t="s">
        <v>21</v>
      </c>
      <c r="AY431" s="251" t="s">
        <v>156</v>
      </c>
    </row>
    <row r="432" s="11" customFormat="1" ht="22.8" customHeight="1">
      <c r="B432" s="199"/>
      <c r="C432" s="200"/>
      <c r="D432" s="201" t="s">
        <v>70</v>
      </c>
      <c r="E432" s="213" t="s">
        <v>635</v>
      </c>
      <c r="F432" s="213" t="s">
        <v>636</v>
      </c>
      <c r="G432" s="200"/>
      <c r="H432" s="200"/>
      <c r="I432" s="203"/>
      <c r="J432" s="214">
        <f>BK432</f>
        <v>0</v>
      </c>
      <c r="K432" s="200"/>
      <c r="L432" s="205"/>
      <c r="M432" s="206"/>
      <c r="N432" s="207"/>
      <c r="O432" s="207"/>
      <c r="P432" s="208">
        <f>SUM(P433:P450)</f>
        <v>0</v>
      </c>
      <c r="Q432" s="207"/>
      <c r="R432" s="208">
        <f>SUM(R433:R450)</f>
        <v>0</v>
      </c>
      <c r="S432" s="207"/>
      <c r="T432" s="209">
        <f>SUM(T433:T450)</f>
        <v>0</v>
      </c>
      <c r="AR432" s="210" t="s">
        <v>21</v>
      </c>
      <c r="AT432" s="211" t="s">
        <v>70</v>
      </c>
      <c r="AU432" s="211" t="s">
        <v>21</v>
      </c>
      <c r="AY432" s="210" t="s">
        <v>156</v>
      </c>
      <c r="BK432" s="212">
        <f>SUM(BK433:BK450)</f>
        <v>0</v>
      </c>
    </row>
    <row r="433" s="1" customFormat="1" ht="16.5" customHeight="1">
      <c r="B433" s="37"/>
      <c r="C433" s="215" t="s">
        <v>637</v>
      </c>
      <c r="D433" s="215" t="s">
        <v>158</v>
      </c>
      <c r="E433" s="216" t="s">
        <v>638</v>
      </c>
      <c r="F433" s="217" t="s">
        <v>639</v>
      </c>
      <c r="G433" s="218" t="s">
        <v>282</v>
      </c>
      <c r="H433" s="219">
        <v>20.789000000000001</v>
      </c>
      <c r="I433" s="220"/>
      <c r="J433" s="221">
        <f>ROUND(I433*H433,2)</f>
        <v>0</v>
      </c>
      <c r="K433" s="217" t="s">
        <v>162</v>
      </c>
      <c r="L433" s="42"/>
      <c r="M433" s="222" t="s">
        <v>1</v>
      </c>
      <c r="N433" s="223" t="s">
        <v>42</v>
      </c>
      <c r="O433" s="78"/>
      <c r="P433" s="224">
        <f>O433*H433</f>
        <v>0</v>
      </c>
      <c r="Q433" s="224">
        <v>0</v>
      </c>
      <c r="R433" s="224">
        <f>Q433*H433</f>
        <v>0</v>
      </c>
      <c r="S433" s="224">
        <v>0</v>
      </c>
      <c r="T433" s="225">
        <f>S433*H433</f>
        <v>0</v>
      </c>
      <c r="AR433" s="16" t="s">
        <v>163</v>
      </c>
      <c r="AT433" s="16" t="s">
        <v>158</v>
      </c>
      <c r="AU433" s="16" t="s">
        <v>79</v>
      </c>
      <c r="AY433" s="16" t="s">
        <v>156</v>
      </c>
      <c r="BE433" s="226">
        <f>IF(N433="základní",J433,0)</f>
        <v>0</v>
      </c>
      <c r="BF433" s="226">
        <f>IF(N433="snížená",J433,0)</f>
        <v>0</v>
      </c>
      <c r="BG433" s="226">
        <f>IF(N433="zákl. přenesená",J433,0)</f>
        <v>0</v>
      </c>
      <c r="BH433" s="226">
        <f>IF(N433="sníž. přenesená",J433,0)</f>
        <v>0</v>
      </c>
      <c r="BI433" s="226">
        <f>IF(N433="nulová",J433,0)</f>
        <v>0</v>
      </c>
      <c r="BJ433" s="16" t="s">
        <v>21</v>
      </c>
      <c r="BK433" s="226">
        <f>ROUND(I433*H433,2)</f>
        <v>0</v>
      </c>
      <c r="BL433" s="16" t="s">
        <v>163</v>
      </c>
      <c r="BM433" s="16" t="s">
        <v>640</v>
      </c>
    </row>
    <row r="434" s="1" customFormat="1">
      <c r="B434" s="37"/>
      <c r="C434" s="38"/>
      <c r="D434" s="227" t="s">
        <v>165</v>
      </c>
      <c r="E434" s="38"/>
      <c r="F434" s="228" t="s">
        <v>641</v>
      </c>
      <c r="G434" s="38"/>
      <c r="H434" s="38"/>
      <c r="I434" s="142"/>
      <c r="J434" s="38"/>
      <c r="K434" s="38"/>
      <c r="L434" s="42"/>
      <c r="M434" s="229"/>
      <c r="N434" s="78"/>
      <c r="O434" s="78"/>
      <c r="P434" s="78"/>
      <c r="Q434" s="78"/>
      <c r="R434" s="78"/>
      <c r="S434" s="78"/>
      <c r="T434" s="79"/>
      <c r="AT434" s="16" t="s">
        <v>165</v>
      </c>
      <c r="AU434" s="16" t="s">
        <v>79</v>
      </c>
    </row>
    <row r="435" s="1" customFormat="1">
      <c r="B435" s="37"/>
      <c r="C435" s="38"/>
      <c r="D435" s="227" t="s">
        <v>167</v>
      </c>
      <c r="E435" s="38"/>
      <c r="F435" s="230" t="s">
        <v>642</v>
      </c>
      <c r="G435" s="38"/>
      <c r="H435" s="38"/>
      <c r="I435" s="142"/>
      <c r="J435" s="38"/>
      <c r="K435" s="38"/>
      <c r="L435" s="42"/>
      <c r="M435" s="229"/>
      <c r="N435" s="78"/>
      <c r="O435" s="78"/>
      <c r="P435" s="78"/>
      <c r="Q435" s="78"/>
      <c r="R435" s="78"/>
      <c r="S435" s="78"/>
      <c r="T435" s="79"/>
      <c r="AT435" s="16" t="s">
        <v>167</v>
      </c>
      <c r="AU435" s="16" t="s">
        <v>79</v>
      </c>
    </row>
    <row r="436" s="12" customFormat="1">
      <c r="B436" s="231"/>
      <c r="C436" s="232"/>
      <c r="D436" s="227" t="s">
        <v>169</v>
      </c>
      <c r="E436" s="233" t="s">
        <v>1</v>
      </c>
      <c r="F436" s="234" t="s">
        <v>643</v>
      </c>
      <c r="G436" s="232"/>
      <c r="H436" s="233" t="s">
        <v>1</v>
      </c>
      <c r="I436" s="235"/>
      <c r="J436" s="232"/>
      <c r="K436" s="232"/>
      <c r="L436" s="236"/>
      <c r="M436" s="237"/>
      <c r="N436" s="238"/>
      <c r="O436" s="238"/>
      <c r="P436" s="238"/>
      <c r="Q436" s="238"/>
      <c r="R436" s="238"/>
      <c r="S436" s="238"/>
      <c r="T436" s="239"/>
      <c r="AT436" s="240" t="s">
        <v>169</v>
      </c>
      <c r="AU436" s="240" t="s">
        <v>79</v>
      </c>
      <c r="AV436" s="12" t="s">
        <v>21</v>
      </c>
      <c r="AW436" s="12" t="s">
        <v>34</v>
      </c>
      <c r="AX436" s="12" t="s">
        <v>71</v>
      </c>
      <c r="AY436" s="240" t="s">
        <v>156</v>
      </c>
    </row>
    <row r="437" s="13" customFormat="1">
      <c r="B437" s="241"/>
      <c r="C437" s="242"/>
      <c r="D437" s="227" t="s">
        <v>169</v>
      </c>
      <c r="E437" s="243" t="s">
        <v>1</v>
      </c>
      <c r="F437" s="244" t="s">
        <v>644</v>
      </c>
      <c r="G437" s="242"/>
      <c r="H437" s="245">
        <v>21.800999999999998</v>
      </c>
      <c r="I437" s="246"/>
      <c r="J437" s="242"/>
      <c r="K437" s="242"/>
      <c r="L437" s="247"/>
      <c r="M437" s="248"/>
      <c r="N437" s="249"/>
      <c r="O437" s="249"/>
      <c r="P437" s="249"/>
      <c r="Q437" s="249"/>
      <c r="R437" s="249"/>
      <c r="S437" s="249"/>
      <c r="T437" s="250"/>
      <c r="AT437" s="251" t="s">
        <v>169</v>
      </c>
      <c r="AU437" s="251" t="s">
        <v>79</v>
      </c>
      <c r="AV437" s="13" t="s">
        <v>79</v>
      </c>
      <c r="AW437" s="13" t="s">
        <v>34</v>
      </c>
      <c r="AX437" s="13" t="s">
        <v>71</v>
      </c>
      <c r="AY437" s="251" t="s">
        <v>156</v>
      </c>
    </row>
    <row r="438" s="12" customFormat="1">
      <c r="B438" s="231"/>
      <c r="C438" s="232"/>
      <c r="D438" s="227" t="s">
        <v>169</v>
      </c>
      <c r="E438" s="233" t="s">
        <v>1</v>
      </c>
      <c r="F438" s="234" t="s">
        <v>645</v>
      </c>
      <c r="G438" s="232"/>
      <c r="H438" s="233" t="s">
        <v>1</v>
      </c>
      <c r="I438" s="235"/>
      <c r="J438" s="232"/>
      <c r="K438" s="232"/>
      <c r="L438" s="236"/>
      <c r="M438" s="237"/>
      <c r="N438" s="238"/>
      <c r="O438" s="238"/>
      <c r="P438" s="238"/>
      <c r="Q438" s="238"/>
      <c r="R438" s="238"/>
      <c r="S438" s="238"/>
      <c r="T438" s="239"/>
      <c r="AT438" s="240" t="s">
        <v>169</v>
      </c>
      <c r="AU438" s="240" t="s">
        <v>79</v>
      </c>
      <c r="AV438" s="12" t="s">
        <v>21</v>
      </c>
      <c r="AW438" s="12" t="s">
        <v>34</v>
      </c>
      <c r="AX438" s="12" t="s">
        <v>71</v>
      </c>
      <c r="AY438" s="240" t="s">
        <v>156</v>
      </c>
    </row>
    <row r="439" s="13" customFormat="1">
      <c r="B439" s="241"/>
      <c r="C439" s="242"/>
      <c r="D439" s="227" t="s">
        <v>169</v>
      </c>
      <c r="E439" s="243" t="s">
        <v>1</v>
      </c>
      <c r="F439" s="244" t="s">
        <v>646</v>
      </c>
      <c r="G439" s="242"/>
      <c r="H439" s="245">
        <v>-1.012</v>
      </c>
      <c r="I439" s="246"/>
      <c r="J439" s="242"/>
      <c r="K439" s="242"/>
      <c r="L439" s="247"/>
      <c r="M439" s="248"/>
      <c r="N439" s="249"/>
      <c r="O439" s="249"/>
      <c r="P439" s="249"/>
      <c r="Q439" s="249"/>
      <c r="R439" s="249"/>
      <c r="S439" s="249"/>
      <c r="T439" s="250"/>
      <c r="AT439" s="251" t="s">
        <v>169</v>
      </c>
      <c r="AU439" s="251" t="s">
        <v>79</v>
      </c>
      <c r="AV439" s="13" t="s">
        <v>79</v>
      </c>
      <c r="AW439" s="13" t="s">
        <v>34</v>
      </c>
      <c r="AX439" s="13" t="s">
        <v>71</v>
      </c>
      <c r="AY439" s="251" t="s">
        <v>156</v>
      </c>
    </row>
    <row r="440" s="14" customFormat="1">
      <c r="B440" s="252"/>
      <c r="C440" s="253"/>
      <c r="D440" s="227" t="s">
        <v>169</v>
      </c>
      <c r="E440" s="254" t="s">
        <v>1</v>
      </c>
      <c r="F440" s="255" t="s">
        <v>174</v>
      </c>
      <c r="G440" s="253"/>
      <c r="H440" s="256">
        <v>20.789000000000001</v>
      </c>
      <c r="I440" s="257"/>
      <c r="J440" s="253"/>
      <c r="K440" s="253"/>
      <c r="L440" s="258"/>
      <c r="M440" s="259"/>
      <c r="N440" s="260"/>
      <c r="O440" s="260"/>
      <c r="P440" s="260"/>
      <c r="Q440" s="260"/>
      <c r="R440" s="260"/>
      <c r="S440" s="260"/>
      <c r="T440" s="261"/>
      <c r="AT440" s="262" t="s">
        <v>169</v>
      </c>
      <c r="AU440" s="262" t="s">
        <v>79</v>
      </c>
      <c r="AV440" s="14" t="s">
        <v>163</v>
      </c>
      <c r="AW440" s="14" t="s">
        <v>34</v>
      </c>
      <c r="AX440" s="14" t="s">
        <v>21</v>
      </c>
      <c r="AY440" s="262" t="s">
        <v>156</v>
      </c>
    </row>
    <row r="441" s="1" customFormat="1" ht="16.5" customHeight="1">
      <c r="B441" s="37"/>
      <c r="C441" s="215" t="s">
        <v>647</v>
      </c>
      <c r="D441" s="215" t="s">
        <v>158</v>
      </c>
      <c r="E441" s="216" t="s">
        <v>648</v>
      </c>
      <c r="F441" s="217" t="s">
        <v>649</v>
      </c>
      <c r="G441" s="218" t="s">
        <v>282</v>
      </c>
      <c r="H441" s="219">
        <v>124.72799999999999</v>
      </c>
      <c r="I441" s="220"/>
      <c r="J441" s="221">
        <f>ROUND(I441*H441,2)</f>
        <v>0</v>
      </c>
      <c r="K441" s="217" t="s">
        <v>162</v>
      </c>
      <c r="L441" s="42"/>
      <c r="M441" s="222" t="s">
        <v>1</v>
      </c>
      <c r="N441" s="223" t="s">
        <v>42</v>
      </c>
      <c r="O441" s="78"/>
      <c r="P441" s="224">
        <f>O441*H441</f>
        <v>0</v>
      </c>
      <c r="Q441" s="224">
        <v>0</v>
      </c>
      <c r="R441" s="224">
        <f>Q441*H441</f>
        <v>0</v>
      </c>
      <c r="S441" s="224">
        <v>0</v>
      </c>
      <c r="T441" s="225">
        <f>S441*H441</f>
        <v>0</v>
      </c>
      <c r="AR441" s="16" t="s">
        <v>163</v>
      </c>
      <c r="AT441" s="16" t="s">
        <v>158</v>
      </c>
      <c r="AU441" s="16" t="s">
        <v>79</v>
      </c>
      <c r="AY441" s="16" t="s">
        <v>156</v>
      </c>
      <c r="BE441" s="226">
        <f>IF(N441="základní",J441,0)</f>
        <v>0</v>
      </c>
      <c r="BF441" s="226">
        <f>IF(N441="snížená",J441,0)</f>
        <v>0</v>
      </c>
      <c r="BG441" s="226">
        <f>IF(N441="zákl. přenesená",J441,0)</f>
        <v>0</v>
      </c>
      <c r="BH441" s="226">
        <f>IF(N441="sníž. přenesená",J441,0)</f>
        <v>0</v>
      </c>
      <c r="BI441" s="226">
        <f>IF(N441="nulová",J441,0)</f>
        <v>0</v>
      </c>
      <c r="BJ441" s="16" t="s">
        <v>21</v>
      </c>
      <c r="BK441" s="226">
        <f>ROUND(I441*H441,2)</f>
        <v>0</v>
      </c>
      <c r="BL441" s="16" t="s">
        <v>163</v>
      </c>
      <c r="BM441" s="16" t="s">
        <v>650</v>
      </c>
    </row>
    <row r="442" s="1" customFormat="1">
      <c r="B442" s="37"/>
      <c r="C442" s="38"/>
      <c r="D442" s="227" t="s">
        <v>165</v>
      </c>
      <c r="E442" s="38"/>
      <c r="F442" s="228" t="s">
        <v>651</v>
      </c>
      <c r="G442" s="38"/>
      <c r="H442" s="38"/>
      <c r="I442" s="142"/>
      <c r="J442" s="38"/>
      <c r="K442" s="38"/>
      <c r="L442" s="42"/>
      <c r="M442" s="229"/>
      <c r="N442" s="78"/>
      <c r="O442" s="78"/>
      <c r="P442" s="78"/>
      <c r="Q442" s="78"/>
      <c r="R442" s="78"/>
      <c r="S442" s="78"/>
      <c r="T442" s="79"/>
      <c r="AT442" s="16" t="s">
        <v>165</v>
      </c>
      <c r="AU442" s="16" t="s">
        <v>79</v>
      </c>
    </row>
    <row r="443" s="1" customFormat="1">
      <c r="B443" s="37"/>
      <c r="C443" s="38"/>
      <c r="D443" s="227" t="s">
        <v>167</v>
      </c>
      <c r="E443" s="38"/>
      <c r="F443" s="230" t="s">
        <v>642</v>
      </c>
      <c r="G443" s="38"/>
      <c r="H443" s="38"/>
      <c r="I443" s="142"/>
      <c r="J443" s="38"/>
      <c r="K443" s="38"/>
      <c r="L443" s="42"/>
      <c r="M443" s="229"/>
      <c r="N443" s="78"/>
      <c r="O443" s="78"/>
      <c r="P443" s="78"/>
      <c r="Q443" s="78"/>
      <c r="R443" s="78"/>
      <c r="S443" s="78"/>
      <c r="T443" s="79"/>
      <c r="AT443" s="16" t="s">
        <v>167</v>
      </c>
      <c r="AU443" s="16" t="s">
        <v>79</v>
      </c>
    </row>
    <row r="444" s="1" customFormat="1">
      <c r="B444" s="37"/>
      <c r="C444" s="38"/>
      <c r="D444" s="227" t="s">
        <v>189</v>
      </c>
      <c r="E444" s="38"/>
      <c r="F444" s="230" t="s">
        <v>259</v>
      </c>
      <c r="G444" s="38"/>
      <c r="H444" s="38"/>
      <c r="I444" s="142"/>
      <c r="J444" s="38"/>
      <c r="K444" s="38"/>
      <c r="L444" s="42"/>
      <c r="M444" s="229"/>
      <c r="N444" s="78"/>
      <c r="O444" s="78"/>
      <c r="P444" s="78"/>
      <c r="Q444" s="78"/>
      <c r="R444" s="78"/>
      <c r="S444" s="78"/>
      <c r="T444" s="79"/>
      <c r="AT444" s="16" t="s">
        <v>189</v>
      </c>
      <c r="AU444" s="16" t="s">
        <v>79</v>
      </c>
    </row>
    <row r="445" s="13" customFormat="1">
      <c r="B445" s="241"/>
      <c r="C445" s="242"/>
      <c r="D445" s="227" t="s">
        <v>169</v>
      </c>
      <c r="E445" s="243" t="s">
        <v>1</v>
      </c>
      <c r="F445" s="244" t="s">
        <v>652</v>
      </c>
      <c r="G445" s="242"/>
      <c r="H445" s="245">
        <v>124.72799999999999</v>
      </c>
      <c r="I445" s="246"/>
      <c r="J445" s="242"/>
      <c r="K445" s="242"/>
      <c r="L445" s="247"/>
      <c r="M445" s="248"/>
      <c r="N445" s="249"/>
      <c r="O445" s="249"/>
      <c r="P445" s="249"/>
      <c r="Q445" s="249"/>
      <c r="R445" s="249"/>
      <c r="S445" s="249"/>
      <c r="T445" s="250"/>
      <c r="AT445" s="251" t="s">
        <v>169</v>
      </c>
      <c r="AU445" s="251" t="s">
        <v>79</v>
      </c>
      <c r="AV445" s="13" t="s">
        <v>79</v>
      </c>
      <c r="AW445" s="13" t="s">
        <v>34</v>
      </c>
      <c r="AX445" s="13" t="s">
        <v>21</v>
      </c>
      <c r="AY445" s="251" t="s">
        <v>156</v>
      </c>
    </row>
    <row r="446" s="1" customFormat="1" ht="16.5" customHeight="1">
      <c r="B446" s="37"/>
      <c r="C446" s="215" t="s">
        <v>653</v>
      </c>
      <c r="D446" s="215" t="s">
        <v>158</v>
      </c>
      <c r="E446" s="216" t="s">
        <v>654</v>
      </c>
      <c r="F446" s="217" t="s">
        <v>655</v>
      </c>
      <c r="G446" s="218" t="s">
        <v>282</v>
      </c>
      <c r="H446" s="219">
        <v>20.788</v>
      </c>
      <c r="I446" s="220"/>
      <c r="J446" s="221">
        <f>ROUND(I446*H446,2)</f>
        <v>0</v>
      </c>
      <c r="K446" s="217" t="s">
        <v>162</v>
      </c>
      <c r="L446" s="42"/>
      <c r="M446" s="222" t="s">
        <v>1</v>
      </c>
      <c r="N446" s="223" t="s">
        <v>42</v>
      </c>
      <c r="O446" s="78"/>
      <c r="P446" s="224">
        <f>O446*H446</f>
        <v>0</v>
      </c>
      <c r="Q446" s="224">
        <v>0</v>
      </c>
      <c r="R446" s="224">
        <f>Q446*H446</f>
        <v>0</v>
      </c>
      <c r="S446" s="224">
        <v>0</v>
      </c>
      <c r="T446" s="225">
        <f>S446*H446</f>
        <v>0</v>
      </c>
      <c r="AR446" s="16" t="s">
        <v>163</v>
      </c>
      <c r="AT446" s="16" t="s">
        <v>158</v>
      </c>
      <c r="AU446" s="16" t="s">
        <v>79</v>
      </c>
      <c r="AY446" s="16" t="s">
        <v>156</v>
      </c>
      <c r="BE446" s="226">
        <f>IF(N446="základní",J446,0)</f>
        <v>0</v>
      </c>
      <c r="BF446" s="226">
        <f>IF(N446="snížená",J446,0)</f>
        <v>0</v>
      </c>
      <c r="BG446" s="226">
        <f>IF(N446="zákl. přenesená",J446,0)</f>
        <v>0</v>
      </c>
      <c r="BH446" s="226">
        <f>IF(N446="sníž. přenesená",J446,0)</f>
        <v>0</v>
      </c>
      <c r="BI446" s="226">
        <f>IF(N446="nulová",J446,0)</f>
        <v>0</v>
      </c>
      <c r="BJ446" s="16" t="s">
        <v>21</v>
      </c>
      <c r="BK446" s="226">
        <f>ROUND(I446*H446,2)</f>
        <v>0</v>
      </c>
      <c r="BL446" s="16" t="s">
        <v>163</v>
      </c>
      <c r="BM446" s="16" t="s">
        <v>656</v>
      </c>
    </row>
    <row r="447" s="1" customFormat="1">
      <c r="B447" s="37"/>
      <c r="C447" s="38"/>
      <c r="D447" s="227" t="s">
        <v>165</v>
      </c>
      <c r="E447" s="38"/>
      <c r="F447" s="228" t="s">
        <v>657</v>
      </c>
      <c r="G447" s="38"/>
      <c r="H447" s="38"/>
      <c r="I447" s="142"/>
      <c r="J447" s="38"/>
      <c r="K447" s="38"/>
      <c r="L447" s="42"/>
      <c r="M447" s="229"/>
      <c r="N447" s="78"/>
      <c r="O447" s="78"/>
      <c r="P447" s="78"/>
      <c r="Q447" s="78"/>
      <c r="R447" s="78"/>
      <c r="S447" s="78"/>
      <c r="T447" s="79"/>
      <c r="AT447" s="16" t="s">
        <v>165</v>
      </c>
      <c r="AU447" s="16" t="s">
        <v>79</v>
      </c>
    </row>
    <row r="448" s="1" customFormat="1" ht="16.5" customHeight="1">
      <c r="B448" s="37"/>
      <c r="C448" s="215" t="s">
        <v>658</v>
      </c>
      <c r="D448" s="215" t="s">
        <v>158</v>
      </c>
      <c r="E448" s="216" t="s">
        <v>659</v>
      </c>
      <c r="F448" s="217" t="s">
        <v>660</v>
      </c>
      <c r="G448" s="218" t="s">
        <v>282</v>
      </c>
      <c r="H448" s="219">
        <v>20.788</v>
      </c>
      <c r="I448" s="220"/>
      <c r="J448" s="221">
        <f>ROUND(I448*H448,2)</f>
        <v>0</v>
      </c>
      <c r="K448" s="217" t="s">
        <v>162</v>
      </c>
      <c r="L448" s="42"/>
      <c r="M448" s="222" t="s">
        <v>1</v>
      </c>
      <c r="N448" s="223" t="s">
        <v>42</v>
      </c>
      <c r="O448" s="78"/>
      <c r="P448" s="224">
        <f>O448*H448</f>
        <v>0</v>
      </c>
      <c r="Q448" s="224">
        <v>0</v>
      </c>
      <c r="R448" s="224">
        <f>Q448*H448</f>
        <v>0</v>
      </c>
      <c r="S448" s="224">
        <v>0</v>
      </c>
      <c r="T448" s="225">
        <f>S448*H448</f>
        <v>0</v>
      </c>
      <c r="AR448" s="16" t="s">
        <v>163</v>
      </c>
      <c r="AT448" s="16" t="s">
        <v>158</v>
      </c>
      <c r="AU448" s="16" t="s">
        <v>79</v>
      </c>
      <c r="AY448" s="16" t="s">
        <v>156</v>
      </c>
      <c r="BE448" s="226">
        <f>IF(N448="základní",J448,0)</f>
        <v>0</v>
      </c>
      <c r="BF448" s="226">
        <f>IF(N448="snížená",J448,0)</f>
        <v>0</v>
      </c>
      <c r="BG448" s="226">
        <f>IF(N448="zákl. přenesená",J448,0)</f>
        <v>0</v>
      </c>
      <c r="BH448" s="226">
        <f>IF(N448="sníž. přenesená",J448,0)</f>
        <v>0</v>
      </c>
      <c r="BI448" s="226">
        <f>IF(N448="nulová",J448,0)</f>
        <v>0</v>
      </c>
      <c r="BJ448" s="16" t="s">
        <v>21</v>
      </c>
      <c r="BK448" s="226">
        <f>ROUND(I448*H448,2)</f>
        <v>0</v>
      </c>
      <c r="BL448" s="16" t="s">
        <v>163</v>
      </c>
      <c r="BM448" s="16" t="s">
        <v>661</v>
      </c>
    </row>
    <row r="449" s="1" customFormat="1">
      <c r="B449" s="37"/>
      <c r="C449" s="38"/>
      <c r="D449" s="227" t="s">
        <v>165</v>
      </c>
      <c r="E449" s="38"/>
      <c r="F449" s="228" t="s">
        <v>284</v>
      </c>
      <c r="G449" s="38"/>
      <c r="H449" s="38"/>
      <c r="I449" s="142"/>
      <c r="J449" s="38"/>
      <c r="K449" s="38"/>
      <c r="L449" s="42"/>
      <c r="M449" s="229"/>
      <c r="N449" s="78"/>
      <c r="O449" s="78"/>
      <c r="P449" s="78"/>
      <c r="Q449" s="78"/>
      <c r="R449" s="78"/>
      <c r="S449" s="78"/>
      <c r="T449" s="79"/>
      <c r="AT449" s="16" t="s">
        <v>165</v>
      </c>
      <c r="AU449" s="16" t="s">
        <v>79</v>
      </c>
    </row>
    <row r="450" s="1" customFormat="1">
      <c r="B450" s="37"/>
      <c r="C450" s="38"/>
      <c r="D450" s="227" t="s">
        <v>167</v>
      </c>
      <c r="E450" s="38"/>
      <c r="F450" s="230" t="s">
        <v>662</v>
      </c>
      <c r="G450" s="38"/>
      <c r="H450" s="38"/>
      <c r="I450" s="142"/>
      <c r="J450" s="38"/>
      <c r="K450" s="38"/>
      <c r="L450" s="42"/>
      <c r="M450" s="229"/>
      <c r="N450" s="78"/>
      <c r="O450" s="78"/>
      <c r="P450" s="78"/>
      <c r="Q450" s="78"/>
      <c r="R450" s="78"/>
      <c r="S450" s="78"/>
      <c r="T450" s="79"/>
      <c r="AT450" s="16" t="s">
        <v>167</v>
      </c>
      <c r="AU450" s="16" t="s">
        <v>79</v>
      </c>
    </row>
    <row r="451" s="11" customFormat="1" ht="22.8" customHeight="1">
      <c r="B451" s="199"/>
      <c r="C451" s="200"/>
      <c r="D451" s="201" t="s">
        <v>70</v>
      </c>
      <c r="E451" s="213" t="s">
        <v>663</v>
      </c>
      <c r="F451" s="213" t="s">
        <v>664</v>
      </c>
      <c r="G451" s="200"/>
      <c r="H451" s="200"/>
      <c r="I451" s="203"/>
      <c r="J451" s="214">
        <f>BK451</f>
        <v>0</v>
      </c>
      <c r="K451" s="200"/>
      <c r="L451" s="205"/>
      <c r="M451" s="206"/>
      <c r="N451" s="207"/>
      <c r="O451" s="207"/>
      <c r="P451" s="208">
        <f>SUM(P452:P455)</f>
        <v>0</v>
      </c>
      <c r="Q451" s="207"/>
      <c r="R451" s="208">
        <f>SUM(R452:R455)</f>
        <v>0</v>
      </c>
      <c r="S451" s="207"/>
      <c r="T451" s="209">
        <f>SUM(T452:T455)</f>
        <v>0</v>
      </c>
      <c r="AR451" s="210" t="s">
        <v>21</v>
      </c>
      <c r="AT451" s="211" t="s">
        <v>70</v>
      </c>
      <c r="AU451" s="211" t="s">
        <v>21</v>
      </c>
      <c r="AY451" s="210" t="s">
        <v>156</v>
      </c>
      <c r="BK451" s="212">
        <f>SUM(BK452:BK455)</f>
        <v>0</v>
      </c>
    </row>
    <row r="452" s="1" customFormat="1" ht="16.5" customHeight="1">
      <c r="B452" s="37"/>
      <c r="C452" s="215" t="s">
        <v>665</v>
      </c>
      <c r="D452" s="215" t="s">
        <v>158</v>
      </c>
      <c r="E452" s="216" t="s">
        <v>666</v>
      </c>
      <c r="F452" s="217" t="s">
        <v>667</v>
      </c>
      <c r="G452" s="218" t="s">
        <v>282</v>
      </c>
      <c r="H452" s="219">
        <v>100.313</v>
      </c>
      <c r="I452" s="220"/>
      <c r="J452" s="221">
        <f>ROUND(I452*H452,2)</f>
        <v>0</v>
      </c>
      <c r="K452" s="217" t="s">
        <v>162</v>
      </c>
      <c r="L452" s="42"/>
      <c r="M452" s="222" t="s">
        <v>1</v>
      </c>
      <c r="N452" s="223" t="s">
        <v>42</v>
      </c>
      <c r="O452" s="78"/>
      <c r="P452" s="224">
        <f>O452*H452</f>
        <v>0</v>
      </c>
      <c r="Q452" s="224">
        <v>0</v>
      </c>
      <c r="R452" s="224">
        <f>Q452*H452</f>
        <v>0</v>
      </c>
      <c r="S452" s="224">
        <v>0</v>
      </c>
      <c r="T452" s="225">
        <f>S452*H452</f>
        <v>0</v>
      </c>
      <c r="AR452" s="16" t="s">
        <v>163</v>
      </c>
      <c r="AT452" s="16" t="s">
        <v>158</v>
      </c>
      <c r="AU452" s="16" t="s">
        <v>79</v>
      </c>
      <c r="AY452" s="16" t="s">
        <v>156</v>
      </c>
      <c r="BE452" s="226">
        <f>IF(N452="základní",J452,0)</f>
        <v>0</v>
      </c>
      <c r="BF452" s="226">
        <f>IF(N452="snížená",J452,0)</f>
        <v>0</v>
      </c>
      <c r="BG452" s="226">
        <f>IF(N452="zákl. přenesená",J452,0)</f>
        <v>0</v>
      </c>
      <c r="BH452" s="226">
        <f>IF(N452="sníž. přenesená",J452,0)</f>
        <v>0</v>
      </c>
      <c r="BI452" s="226">
        <f>IF(N452="nulová",J452,0)</f>
        <v>0</v>
      </c>
      <c r="BJ452" s="16" t="s">
        <v>21</v>
      </c>
      <c r="BK452" s="226">
        <f>ROUND(I452*H452,2)</f>
        <v>0</v>
      </c>
      <c r="BL452" s="16" t="s">
        <v>163</v>
      </c>
      <c r="BM452" s="16" t="s">
        <v>668</v>
      </c>
    </row>
    <row r="453" s="1" customFormat="1">
      <c r="B453" s="37"/>
      <c r="C453" s="38"/>
      <c r="D453" s="227" t="s">
        <v>165</v>
      </c>
      <c r="E453" s="38"/>
      <c r="F453" s="228" t="s">
        <v>669</v>
      </c>
      <c r="G453" s="38"/>
      <c r="H453" s="38"/>
      <c r="I453" s="142"/>
      <c r="J453" s="38"/>
      <c r="K453" s="38"/>
      <c r="L453" s="42"/>
      <c r="M453" s="229"/>
      <c r="N453" s="78"/>
      <c r="O453" s="78"/>
      <c r="P453" s="78"/>
      <c r="Q453" s="78"/>
      <c r="R453" s="78"/>
      <c r="S453" s="78"/>
      <c r="T453" s="79"/>
      <c r="AT453" s="16" t="s">
        <v>165</v>
      </c>
      <c r="AU453" s="16" t="s">
        <v>79</v>
      </c>
    </row>
    <row r="454" s="1" customFormat="1">
      <c r="B454" s="37"/>
      <c r="C454" s="38"/>
      <c r="D454" s="227" t="s">
        <v>167</v>
      </c>
      <c r="E454" s="38"/>
      <c r="F454" s="230" t="s">
        <v>670</v>
      </c>
      <c r="G454" s="38"/>
      <c r="H454" s="38"/>
      <c r="I454" s="142"/>
      <c r="J454" s="38"/>
      <c r="K454" s="38"/>
      <c r="L454" s="42"/>
      <c r="M454" s="229"/>
      <c r="N454" s="78"/>
      <c r="O454" s="78"/>
      <c r="P454" s="78"/>
      <c r="Q454" s="78"/>
      <c r="R454" s="78"/>
      <c r="S454" s="78"/>
      <c r="T454" s="79"/>
      <c r="AT454" s="16" t="s">
        <v>167</v>
      </c>
      <c r="AU454" s="16" t="s">
        <v>79</v>
      </c>
    </row>
    <row r="455" s="1" customFormat="1">
      <c r="B455" s="37"/>
      <c r="C455" s="38"/>
      <c r="D455" s="227" t="s">
        <v>189</v>
      </c>
      <c r="E455" s="38"/>
      <c r="F455" s="230" t="s">
        <v>671</v>
      </c>
      <c r="G455" s="38"/>
      <c r="H455" s="38"/>
      <c r="I455" s="142"/>
      <c r="J455" s="38"/>
      <c r="K455" s="38"/>
      <c r="L455" s="42"/>
      <c r="M455" s="229"/>
      <c r="N455" s="78"/>
      <c r="O455" s="78"/>
      <c r="P455" s="78"/>
      <c r="Q455" s="78"/>
      <c r="R455" s="78"/>
      <c r="S455" s="78"/>
      <c r="T455" s="79"/>
      <c r="AT455" s="16" t="s">
        <v>189</v>
      </c>
      <c r="AU455" s="16" t="s">
        <v>79</v>
      </c>
    </row>
    <row r="456" s="11" customFormat="1" ht="25.92" customHeight="1">
      <c r="B456" s="199"/>
      <c r="C456" s="200"/>
      <c r="D456" s="201" t="s">
        <v>70</v>
      </c>
      <c r="E456" s="202" t="s">
        <v>672</v>
      </c>
      <c r="F456" s="202" t="s">
        <v>673</v>
      </c>
      <c r="G456" s="200"/>
      <c r="H456" s="200"/>
      <c r="I456" s="203"/>
      <c r="J456" s="204">
        <f>BK456</f>
        <v>0</v>
      </c>
      <c r="K456" s="200"/>
      <c r="L456" s="205"/>
      <c r="M456" s="206"/>
      <c r="N456" s="207"/>
      <c r="O456" s="207"/>
      <c r="P456" s="208">
        <f>P457+P467</f>
        <v>0</v>
      </c>
      <c r="Q456" s="207"/>
      <c r="R456" s="208">
        <f>R457+R467</f>
        <v>0.019051200000000001</v>
      </c>
      <c r="S456" s="207"/>
      <c r="T456" s="209">
        <f>T457+T467</f>
        <v>0</v>
      </c>
      <c r="AR456" s="210" t="s">
        <v>79</v>
      </c>
      <c r="AT456" s="211" t="s">
        <v>70</v>
      </c>
      <c r="AU456" s="211" t="s">
        <v>71</v>
      </c>
      <c r="AY456" s="210" t="s">
        <v>156</v>
      </c>
      <c r="BK456" s="212">
        <f>BK457+BK467</f>
        <v>0</v>
      </c>
    </row>
    <row r="457" s="11" customFormat="1" ht="22.8" customHeight="1">
      <c r="B457" s="199"/>
      <c r="C457" s="200"/>
      <c r="D457" s="201" t="s">
        <v>70</v>
      </c>
      <c r="E457" s="213" t="s">
        <v>674</v>
      </c>
      <c r="F457" s="213" t="s">
        <v>675</v>
      </c>
      <c r="G457" s="200"/>
      <c r="H457" s="200"/>
      <c r="I457" s="203"/>
      <c r="J457" s="214">
        <f>BK457</f>
        <v>0</v>
      </c>
      <c r="K457" s="200"/>
      <c r="L457" s="205"/>
      <c r="M457" s="206"/>
      <c r="N457" s="207"/>
      <c r="O457" s="207"/>
      <c r="P457" s="208">
        <f>SUM(P458:P466)</f>
        <v>0</v>
      </c>
      <c r="Q457" s="207"/>
      <c r="R457" s="208">
        <f>SUM(R458:R466)</f>
        <v>0</v>
      </c>
      <c r="S457" s="207"/>
      <c r="T457" s="209">
        <f>SUM(T458:T466)</f>
        <v>0</v>
      </c>
      <c r="AR457" s="210" t="s">
        <v>79</v>
      </c>
      <c r="AT457" s="211" t="s">
        <v>70</v>
      </c>
      <c r="AU457" s="211" t="s">
        <v>21</v>
      </c>
      <c r="AY457" s="210" t="s">
        <v>156</v>
      </c>
      <c r="BK457" s="212">
        <f>SUM(BK458:BK466)</f>
        <v>0</v>
      </c>
    </row>
    <row r="458" s="1" customFormat="1" ht="16.5" customHeight="1">
      <c r="B458" s="37"/>
      <c r="C458" s="215" t="s">
        <v>676</v>
      </c>
      <c r="D458" s="215" t="s">
        <v>158</v>
      </c>
      <c r="E458" s="216" t="s">
        <v>677</v>
      </c>
      <c r="F458" s="217" t="s">
        <v>678</v>
      </c>
      <c r="G458" s="218" t="s">
        <v>161</v>
      </c>
      <c r="H458" s="219">
        <v>51.200000000000003</v>
      </c>
      <c r="I458" s="220"/>
      <c r="J458" s="221">
        <f>ROUND(I458*H458,2)</f>
        <v>0</v>
      </c>
      <c r="K458" s="217" t="s">
        <v>1</v>
      </c>
      <c r="L458" s="42"/>
      <c r="M458" s="222" t="s">
        <v>1</v>
      </c>
      <c r="N458" s="223" t="s">
        <v>42</v>
      </c>
      <c r="O458" s="78"/>
      <c r="P458" s="224">
        <f>O458*H458</f>
        <v>0</v>
      </c>
      <c r="Q458" s="224">
        <v>0</v>
      </c>
      <c r="R458" s="224">
        <f>Q458*H458</f>
        <v>0</v>
      </c>
      <c r="S458" s="224">
        <v>0</v>
      </c>
      <c r="T458" s="225">
        <f>S458*H458</f>
        <v>0</v>
      </c>
      <c r="AR458" s="16" t="s">
        <v>163</v>
      </c>
      <c r="AT458" s="16" t="s">
        <v>158</v>
      </c>
      <c r="AU458" s="16" t="s">
        <v>79</v>
      </c>
      <c r="AY458" s="16" t="s">
        <v>156</v>
      </c>
      <c r="BE458" s="226">
        <f>IF(N458="základní",J458,0)</f>
        <v>0</v>
      </c>
      <c r="BF458" s="226">
        <f>IF(N458="snížená",J458,0)</f>
        <v>0</v>
      </c>
      <c r="BG458" s="226">
        <f>IF(N458="zákl. přenesená",J458,0)</f>
        <v>0</v>
      </c>
      <c r="BH458" s="226">
        <f>IF(N458="sníž. přenesená",J458,0)</f>
        <v>0</v>
      </c>
      <c r="BI458" s="226">
        <f>IF(N458="nulová",J458,0)</f>
        <v>0</v>
      </c>
      <c r="BJ458" s="16" t="s">
        <v>21</v>
      </c>
      <c r="BK458" s="226">
        <f>ROUND(I458*H458,2)</f>
        <v>0</v>
      </c>
      <c r="BL458" s="16" t="s">
        <v>163</v>
      </c>
      <c r="BM458" s="16" t="s">
        <v>679</v>
      </c>
    </row>
    <row r="459" s="1" customFormat="1">
      <c r="B459" s="37"/>
      <c r="C459" s="38"/>
      <c r="D459" s="227" t="s">
        <v>165</v>
      </c>
      <c r="E459" s="38"/>
      <c r="F459" s="228" t="s">
        <v>678</v>
      </c>
      <c r="G459" s="38"/>
      <c r="H459" s="38"/>
      <c r="I459" s="142"/>
      <c r="J459" s="38"/>
      <c r="K459" s="38"/>
      <c r="L459" s="42"/>
      <c r="M459" s="229"/>
      <c r="N459" s="78"/>
      <c r="O459" s="78"/>
      <c r="P459" s="78"/>
      <c r="Q459" s="78"/>
      <c r="R459" s="78"/>
      <c r="S459" s="78"/>
      <c r="T459" s="79"/>
      <c r="AT459" s="16" t="s">
        <v>165</v>
      </c>
      <c r="AU459" s="16" t="s">
        <v>79</v>
      </c>
    </row>
    <row r="460" s="13" customFormat="1">
      <c r="B460" s="241"/>
      <c r="C460" s="242"/>
      <c r="D460" s="227" t="s">
        <v>169</v>
      </c>
      <c r="E460" s="243" t="s">
        <v>1</v>
      </c>
      <c r="F460" s="244" t="s">
        <v>680</v>
      </c>
      <c r="G460" s="242"/>
      <c r="H460" s="245">
        <v>51.200000000000003</v>
      </c>
      <c r="I460" s="246"/>
      <c r="J460" s="242"/>
      <c r="K460" s="242"/>
      <c r="L460" s="247"/>
      <c r="M460" s="248"/>
      <c r="N460" s="249"/>
      <c r="O460" s="249"/>
      <c r="P460" s="249"/>
      <c r="Q460" s="249"/>
      <c r="R460" s="249"/>
      <c r="S460" s="249"/>
      <c r="T460" s="250"/>
      <c r="AT460" s="251" t="s">
        <v>169</v>
      </c>
      <c r="AU460" s="251" t="s">
        <v>79</v>
      </c>
      <c r="AV460" s="13" t="s">
        <v>79</v>
      </c>
      <c r="AW460" s="13" t="s">
        <v>34</v>
      </c>
      <c r="AX460" s="13" t="s">
        <v>21</v>
      </c>
      <c r="AY460" s="251" t="s">
        <v>156</v>
      </c>
    </row>
    <row r="461" s="1" customFormat="1" ht="16.5" customHeight="1">
      <c r="B461" s="37"/>
      <c r="C461" s="215" t="s">
        <v>681</v>
      </c>
      <c r="D461" s="215" t="s">
        <v>158</v>
      </c>
      <c r="E461" s="216" t="s">
        <v>682</v>
      </c>
      <c r="F461" s="217" t="s">
        <v>683</v>
      </c>
      <c r="G461" s="218" t="s">
        <v>185</v>
      </c>
      <c r="H461" s="219">
        <v>8</v>
      </c>
      <c r="I461" s="220"/>
      <c r="J461" s="221">
        <f>ROUND(I461*H461,2)</f>
        <v>0</v>
      </c>
      <c r="K461" s="217" t="s">
        <v>1</v>
      </c>
      <c r="L461" s="42"/>
      <c r="M461" s="222" t="s">
        <v>1</v>
      </c>
      <c r="N461" s="223" t="s">
        <v>42</v>
      </c>
      <c r="O461" s="78"/>
      <c r="P461" s="224">
        <f>O461*H461</f>
        <v>0</v>
      </c>
      <c r="Q461" s="224">
        <v>0</v>
      </c>
      <c r="R461" s="224">
        <f>Q461*H461</f>
        <v>0</v>
      </c>
      <c r="S461" s="224">
        <v>0</v>
      </c>
      <c r="T461" s="225">
        <f>S461*H461</f>
        <v>0</v>
      </c>
      <c r="AR461" s="16" t="s">
        <v>163</v>
      </c>
      <c r="AT461" s="16" t="s">
        <v>158</v>
      </c>
      <c r="AU461" s="16" t="s">
        <v>79</v>
      </c>
      <c r="AY461" s="16" t="s">
        <v>156</v>
      </c>
      <c r="BE461" s="226">
        <f>IF(N461="základní",J461,0)</f>
        <v>0</v>
      </c>
      <c r="BF461" s="226">
        <f>IF(N461="snížená",J461,0)</f>
        <v>0</v>
      </c>
      <c r="BG461" s="226">
        <f>IF(N461="zákl. přenesená",J461,0)</f>
        <v>0</v>
      </c>
      <c r="BH461" s="226">
        <f>IF(N461="sníž. přenesená",J461,0)</f>
        <v>0</v>
      </c>
      <c r="BI461" s="226">
        <f>IF(N461="nulová",J461,0)</f>
        <v>0</v>
      </c>
      <c r="BJ461" s="16" t="s">
        <v>21</v>
      </c>
      <c r="BK461" s="226">
        <f>ROUND(I461*H461,2)</f>
        <v>0</v>
      </c>
      <c r="BL461" s="16" t="s">
        <v>163</v>
      </c>
      <c r="BM461" s="16" t="s">
        <v>684</v>
      </c>
    </row>
    <row r="462" s="1" customFormat="1">
      <c r="B462" s="37"/>
      <c r="C462" s="38"/>
      <c r="D462" s="227" t="s">
        <v>165</v>
      </c>
      <c r="E462" s="38"/>
      <c r="F462" s="228" t="s">
        <v>683</v>
      </c>
      <c r="G462" s="38"/>
      <c r="H462" s="38"/>
      <c r="I462" s="142"/>
      <c r="J462" s="38"/>
      <c r="K462" s="38"/>
      <c r="L462" s="42"/>
      <c r="M462" s="229"/>
      <c r="N462" s="78"/>
      <c r="O462" s="78"/>
      <c r="P462" s="78"/>
      <c r="Q462" s="78"/>
      <c r="R462" s="78"/>
      <c r="S462" s="78"/>
      <c r="T462" s="79"/>
      <c r="AT462" s="16" t="s">
        <v>165</v>
      </c>
      <c r="AU462" s="16" t="s">
        <v>79</v>
      </c>
    </row>
    <row r="463" s="13" customFormat="1">
      <c r="B463" s="241"/>
      <c r="C463" s="242"/>
      <c r="D463" s="227" t="s">
        <v>169</v>
      </c>
      <c r="E463" s="243" t="s">
        <v>1</v>
      </c>
      <c r="F463" s="244" t="s">
        <v>483</v>
      </c>
      <c r="G463" s="242"/>
      <c r="H463" s="245">
        <v>8</v>
      </c>
      <c r="I463" s="246"/>
      <c r="J463" s="242"/>
      <c r="K463" s="242"/>
      <c r="L463" s="247"/>
      <c r="M463" s="248"/>
      <c r="N463" s="249"/>
      <c r="O463" s="249"/>
      <c r="P463" s="249"/>
      <c r="Q463" s="249"/>
      <c r="R463" s="249"/>
      <c r="S463" s="249"/>
      <c r="T463" s="250"/>
      <c r="AT463" s="251" t="s">
        <v>169</v>
      </c>
      <c r="AU463" s="251" t="s">
        <v>79</v>
      </c>
      <c r="AV463" s="13" t="s">
        <v>79</v>
      </c>
      <c r="AW463" s="13" t="s">
        <v>34</v>
      </c>
      <c r="AX463" s="13" t="s">
        <v>21</v>
      </c>
      <c r="AY463" s="251" t="s">
        <v>156</v>
      </c>
    </row>
    <row r="464" s="1" customFormat="1" ht="16.5" customHeight="1">
      <c r="B464" s="37"/>
      <c r="C464" s="215" t="s">
        <v>685</v>
      </c>
      <c r="D464" s="215" t="s">
        <v>158</v>
      </c>
      <c r="E464" s="216" t="s">
        <v>686</v>
      </c>
      <c r="F464" s="217" t="s">
        <v>687</v>
      </c>
      <c r="G464" s="218" t="s">
        <v>688</v>
      </c>
      <c r="H464" s="273"/>
      <c r="I464" s="220"/>
      <c r="J464" s="221">
        <f>ROUND(I464*H464,2)</f>
        <v>0</v>
      </c>
      <c r="K464" s="217" t="s">
        <v>162</v>
      </c>
      <c r="L464" s="42"/>
      <c r="M464" s="222" t="s">
        <v>1</v>
      </c>
      <c r="N464" s="223" t="s">
        <v>42</v>
      </c>
      <c r="O464" s="78"/>
      <c r="P464" s="224">
        <f>O464*H464</f>
        <v>0</v>
      </c>
      <c r="Q464" s="224">
        <v>0</v>
      </c>
      <c r="R464" s="224">
        <f>Q464*H464</f>
        <v>0</v>
      </c>
      <c r="S464" s="224">
        <v>0</v>
      </c>
      <c r="T464" s="225">
        <f>S464*H464</f>
        <v>0</v>
      </c>
      <c r="AR464" s="16" t="s">
        <v>279</v>
      </c>
      <c r="AT464" s="16" t="s">
        <v>158</v>
      </c>
      <c r="AU464" s="16" t="s">
        <v>79</v>
      </c>
      <c r="AY464" s="16" t="s">
        <v>156</v>
      </c>
      <c r="BE464" s="226">
        <f>IF(N464="základní",J464,0)</f>
        <v>0</v>
      </c>
      <c r="BF464" s="226">
        <f>IF(N464="snížená",J464,0)</f>
        <v>0</v>
      </c>
      <c r="BG464" s="226">
        <f>IF(N464="zákl. přenesená",J464,0)</f>
        <v>0</v>
      </c>
      <c r="BH464" s="226">
        <f>IF(N464="sníž. přenesená",J464,0)</f>
        <v>0</v>
      </c>
      <c r="BI464" s="226">
        <f>IF(N464="nulová",J464,0)</f>
        <v>0</v>
      </c>
      <c r="BJ464" s="16" t="s">
        <v>21</v>
      </c>
      <c r="BK464" s="226">
        <f>ROUND(I464*H464,2)</f>
        <v>0</v>
      </c>
      <c r="BL464" s="16" t="s">
        <v>279</v>
      </c>
      <c r="BM464" s="16" t="s">
        <v>689</v>
      </c>
    </row>
    <row r="465" s="1" customFormat="1">
      <c r="B465" s="37"/>
      <c r="C465" s="38"/>
      <c r="D465" s="227" t="s">
        <v>165</v>
      </c>
      <c r="E465" s="38"/>
      <c r="F465" s="228" t="s">
        <v>690</v>
      </c>
      <c r="G465" s="38"/>
      <c r="H465" s="38"/>
      <c r="I465" s="142"/>
      <c r="J465" s="38"/>
      <c r="K465" s="38"/>
      <c r="L465" s="42"/>
      <c r="M465" s="229"/>
      <c r="N465" s="78"/>
      <c r="O465" s="78"/>
      <c r="P465" s="78"/>
      <c r="Q465" s="78"/>
      <c r="R465" s="78"/>
      <c r="S465" s="78"/>
      <c r="T465" s="79"/>
      <c r="AT465" s="16" t="s">
        <v>165</v>
      </c>
      <c r="AU465" s="16" t="s">
        <v>79</v>
      </c>
    </row>
    <row r="466" s="1" customFormat="1">
      <c r="B466" s="37"/>
      <c r="C466" s="38"/>
      <c r="D466" s="227" t="s">
        <v>167</v>
      </c>
      <c r="E466" s="38"/>
      <c r="F466" s="230" t="s">
        <v>691</v>
      </c>
      <c r="G466" s="38"/>
      <c r="H466" s="38"/>
      <c r="I466" s="142"/>
      <c r="J466" s="38"/>
      <c r="K466" s="38"/>
      <c r="L466" s="42"/>
      <c r="M466" s="229"/>
      <c r="N466" s="78"/>
      <c r="O466" s="78"/>
      <c r="P466" s="78"/>
      <c r="Q466" s="78"/>
      <c r="R466" s="78"/>
      <c r="S466" s="78"/>
      <c r="T466" s="79"/>
      <c r="AT466" s="16" t="s">
        <v>167</v>
      </c>
      <c r="AU466" s="16" t="s">
        <v>79</v>
      </c>
    </row>
    <row r="467" s="11" customFormat="1" ht="22.8" customHeight="1">
      <c r="B467" s="199"/>
      <c r="C467" s="200"/>
      <c r="D467" s="201" t="s">
        <v>70</v>
      </c>
      <c r="E467" s="213" t="s">
        <v>692</v>
      </c>
      <c r="F467" s="213" t="s">
        <v>693</v>
      </c>
      <c r="G467" s="200"/>
      <c r="H467" s="200"/>
      <c r="I467" s="203"/>
      <c r="J467" s="214">
        <f>BK467</f>
        <v>0</v>
      </c>
      <c r="K467" s="200"/>
      <c r="L467" s="205"/>
      <c r="M467" s="206"/>
      <c r="N467" s="207"/>
      <c r="O467" s="207"/>
      <c r="P467" s="208">
        <f>SUM(P468:P469)</f>
        <v>0</v>
      </c>
      <c r="Q467" s="207"/>
      <c r="R467" s="208">
        <f>SUM(R468:R469)</f>
        <v>0.019051200000000001</v>
      </c>
      <c r="S467" s="207"/>
      <c r="T467" s="209">
        <f>SUM(T468:T469)</f>
        <v>0</v>
      </c>
      <c r="AR467" s="210" t="s">
        <v>79</v>
      </c>
      <c r="AT467" s="211" t="s">
        <v>70</v>
      </c>
      <c r="AU467" s="211" t="s">
        <v>21</v>
      </c>
      <c r="AY467" s="210" t="s">
        <v>156</v>
      </c>
      <c r="BK467" s="212">
        <f>SUM(BK468:BK469)</f>
        <v>0</v>
      </c>
    </row>
    <row r="468" s="1" customFormat="1" ht="16.5" customHeight="1">
      <c r="B468" s="37"/>
      <c r="C468" s="215" t="s">
        <v>694</v>
      </c>
      <c r="D468" s="215" t="s">
        <v>158</v>
      </c>
      <c r="E468" s="216" t="s">
        <v>695</v>
      </c>
      <c r="F468" s="217" t="s">
        <v>696</v>
      </c>
      <c r="G468" s="218" t="s">
        <v>161</v>
      </c>
      <c r="H468" s="219">
        <v>90.719999999999999</v>
      </c>
      <c r="I468" s="220"/>
      <c r="J468" s="221">
        <f>ROUND(I468*H468,2)</f>
        <v>0</v>
      </c>
      <c r="K468" s="217" t="s">
        <v>162</v>
      </c>
      <c r="L468" s="42"/>
      <c r="M468" s="222" t="s">
        <v>1</v>
      </c>
      <c r="N468" s="223" t="s">
        <v>42</v>
      </c>
      <c r="O468" s="78"/>
      <c r="P468" s="224">
        <f>O468*H468</f>
        <v>0</v>
      </c>
      <c r="Q468" s="224">
        <v>0.00021000000000000001</v>
      </c>
      <c r="R468" s="224">
        <f>Q468*H468</f>
        <v>0.019051200000000001</v>
      </c>
      <c r="S468" s="224">
        <v>0</v>
      </c>
      <c r="T468" s="225">
        <f>S468*H468</f>
        <v>0</v>
      </c>
      <c r="AR468" s="16" t="s">
        <v>279</v>
      </c>
      <c r="AT468" s="16" t="s">
        <v>158</v>
      </c>
      <c r="AU468" s="16" t="s">
        <v>79</v>
      </c>
      <c r="AY468" s="16" t="s">
        <v>156</v>
      </c>
      <c r="BE468" s="226">
        <f>IF(N468="základní",J468,0)</f>
        <v>0</v>
      </c>
      <c r="BF468" s="226">
        <f>IF(N468="snížená",J468,0)</f>
        <v>0</v>
      </c>
      <c r="BG468" s="226">
        <f>IF(N468="zákl. přenesená",J468,0)</f>
        <v>0</v>
      </c>
      <c r="BH468" s="226">
        <f>IF(N468="sníž. přenesená",J468,0)</f>
        <v>0</v>
      </c>
      <c r="BI468" s="226">
        <f>IF(N468="nulová",J468,0)</f>
        <v>0</v>
      </c>
      <c r="BJ468" s="16" t="s">
        <v>21</v>
      </c>
      <c r="BK468" s="226">
        <f>ROUND(I468*H468,2)</f>
        <v>0</v>
      </c>
      <c r="BL468" s="16" t="s">
        <v>279</v>
      </c>
      <c r="BM468" s="16" t="s">
        <v>697</v>
      </c>
    </row>
    <row r="469" s="1" customFormat="1">
      <c r="B469" s="37"/>
      <c r="C469" s="38"/>
      <c r="D469" s="227" t="s">
        <v>165</v>
      </c>
      <c r="E469" s="38"/>
      <c r="F469" s="228" t="s">
        <v>698</v>
      </c>
      <c r="G469" s="38"/>
      <c r="H469" s="38"/>
      <c r="I469" s="142"/>
      <c r="J469" s="38"/>
      <c r="K469" s="38"/>
      <c r="L469" s="42"/>
      <c r="M469" s="274"/>
      <c r="N469" s="275"/>
      <c r="O469" s="275"/>
      <c r="P469" s="275"/>
      <c r="Q469" s="275"/>
      <c r="R469" s="275"/>
      <c r="S469" s="275"/>
      <c r="T469" s="276"/>
      <c r="AT469" s="16" t="s">
        <v>165</v>
      </c>
      <c r="AU469" s="16" t="s">
        <v>79</v>
      </c>
    </row>
    <row r="470" s="1" customFormat="1" ht="6.96" customHeight="1">
      <c r="B470" s="56"/>
      <c r="C470" s="57"/>
      <c r="D470" s="57"/>
      <c r="E470" s="57"/>
      <c r="F470" s="57"/>
      <c r="G470" s="57"/>
      <c r="H470" s="57"/>
      <c r="I470" s="166"/>
      <c r="J470" s="57"/>
      <c r="K470" s="57"/>
      <c r="L470" s="42"/>
    </row>
  </sheetData>
  <sheetProtection sheet="1" autoFilter="0" formatColumns="0" formatRows="0" objects="1" scenarios="1" spinCount="100000" saltValue="CwrRcf6NFXevSGyWoNKUPFHyinE9ex5EQ+uipyB5b/1OkBe85bCDmmwpuUctqpDIxSohlzbF7FzXJe4yaAeOgg==" hashValue="bT3YfgkYFF8PsioUwQluHWTBYo8YxJcD5wl9AdtpdVOdmdKE+SV87tUbe/jrIr4mtup4AxT+zBL0MfPoZD4m0w==" algorithmName="SHA-512" password="CC35"/>
  <autoFilter ref="C96:K469"/>
  <mergeCells count="12">
    <mergeCell ref="E7:H7"/>
    <mergeCell ref="E9:H9"/>
    <mergeCell ref="E11:H11"/>
    <mergeCell ref="E20:H20"/>
    <mergeCell ref="E29:H29"/>
    <mergeCell ref="E50:H50"/>
    <mergeCell ref="E52:H52"/>
    <mergeCell ref="E54:H54"/>
    <mergeCell ref="E85:H85"/>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86</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ht="12" customHeight="1">
      <c r="B8" s="19"/>
      <c r="D8" s="140" t="s">
        <v>120</v>
      </c>
      <c r="L8" s="19"/>
    </row>
    <row r="9" s="1" customFormat="1" ht="16.5" customHeight="1">
      <c r="B9" s="42"/>
      <c r="E9" s="141" t="s">
        <v>121</v>
      </c>
      <c r="F9" s="1"/>
      <c r="G9" s="1"/>
      <c r="H9" s="1"/>
      <c r="I9" s="142"/>
      <c r="L9" s="42"/>
    </row>
    <row r="10" s="1" customFormat="1" ht="12" customHeight="1">
      <c r="B10" s="42"/>
      <c r="D10" s="140" t="s">
        <v>122</v>
      </c>
      <c r="I10" s="142"/>
      <c r="L10" s="42"/>
    </row>
    <row r="11" s="1" customFormat="1" ht="36.96" customHeight="1">
      <c r="B11" s="42"/>
      <c r="E11" s="143" t="s">
        <v>699</v>
      </c>
      <c r="F11" s="1"/>
      <c r="G11" s="1"/>
      <c r="H11" s="1"/>
      <c r="I11" s="142"/>
      <c r="L11" s="42"/>
    </row>
    <row r="12" s="1" customFormat="1">
      <c r="B12" s="42"/>
      <c r="I12" s="142"/>
      <c r="L12" s="42"/>
    </row>
    <row r="13" s="1" customFormat="1" ht="12" customHeight="1">
      <c r="B13" s="42"/>
      <c r="D13" s="140" t="s">
        <v>19</v>
      </c>
      <c r="F13" s="16" t="s">
        <v>1</v>
      </c>
      <c r="I13" s="144" t="s">
        <v>20</v>
      </c>
      <c r="J13" s="16" t="s">
        <v>1</v>
      </c>
      <c r="L13" s="42"/>
    </row>
    <row r="14" s="1" customFormat="1" ht="12" customHeight="1">
      <c r="B14" s="42"/>
      <c r="D14" s="140" t="s">
        <v>22</v>
      </c>
      <c r="F14" s="16" t="s">
        <v>23</v>
      </c>
      <c r="I14" s="144" t="s">
        <v>24</v>
      </c>
      <c r="J14" s="145" t="str">
        <f>'Rekapitulace zakázky'!AN8</f>
        <v>16. 3. 2019</v>
      </c>
      <c r="L14" s="42"/>
    </row>
    <row r="15" s="1" customFormat="1" ht="10.8" customHeight="1">
      <c r="B15" s="42"/>
      <c r="I15" s="142"/>
      <c r="L15" s="42"/>
    </row>
    <row r="16" s="1" customFormat="1" ht="12" customHeight="1">
      <c r="B16" s="42"/>
      <c r="D16" s="140" t="s">
        <v>28</v>
      </c>
      <c r="I16" s="144" t="s">
        <v>29</v>
      </c>
      <c r="J16" s="16" t="str">
        <f>IF('Rekapitulace zakázky'!AN10="","",'Rekapitulace zakázky'!AN10)</f>
        <v/>
      </c>
      <c r="L16" s="42"/>
    </row>
    <row r="17" s="1" customFormat="1" ht="18" customHeight="1">
      <c r="B17" s="42"/>
      <c r="E17" s="16" t="str">
        <f>IF('Rekapitulace zakázky'!E11="","",'Rekapitulace zakázky'!E11)</f>
        <v xml:space="preserve"> </v>
      </c>
      <c r="I17" s="144" t="s">
        <v>30</v>
      </c>
      <c r="J17" s="16" t="str">
        <f>IF('Rekapitulace zakázky'!AN11="","",'Rekapitulace zakázky'!AN11)</f>
        <v/>
      </c>
      <c r="L17" s="42"/>
    </row>
    <row r="18" s="1" customFormat="1" ht="6.96" customHeight="1">
      <c r="B18" s="42"/>
      <c r="I18" s="142"/>
      <c r="L18" s="42"/>
    </row>
    <row r="19" s="1" customFormat="1" ht="12" customHeight="1">
      <c r="B19" s="42"/>
      <c r="D19" s="140" t="s">
        <v>31</v>
      </c>
      <c r="I19" s="144" t="s">
        <v>29</v>
      </c>
      <c r="J19" s="32" t="str">
        <f>'Rekapitulace zakázky'!AN13</f>
        <v>Vyplň údaj</v>
      </c>
      <c r="L19" s="42"/>
    </row>
    <row r="20" s="1" customFormat="1" ht="18" customHeight="1">
      <c r="B20" s="42"/>
      <c r="E20" s="32" t="str">
        <f>'Rekapitulace zakázky'!E14</f>
        <v>Vyplň údaj</v>
      </c>
      <c r="F20" s="16"/>
      <c r="G20" s="16"/>
      <c r="H20" s="16"/>
      <c r="I20" s="144" t="s">
        <v>30</v>
      </c>
      <c r="J20" s="32" t="str">
        <f>'Rekapitulace zakázky'!AN14</f>
        <v>Vyplň údaj</v>
      </c>
      <c r="L20" s="42"/>
    </row>
    <row r="21" s="1" customFormat="1" ht="6.96" customHeight="1">
      <c r="B21" s="42"/>
      <c r="I21" s="142"/>
      <c r="L21" s="42"/>
    </row>
    <row r="22" s="1" customFormat="1" ht="12" customHeight="1">
      <c r="B22" s="42"/>
      <c r="D22" s="140" t="s">
        <v>33</v>
      </c>
      <c r="I22" s="144" t="s">
        <v>29</v>
      </c>
      <c r="J22" s="16" t="str">
        <f>IF('Rekapitulace zakázky'!AN16="","",'Rekapitulace zakázky'!AN16)</f>
        <v/>
      </c>
      <c r="L22" s="42"/>
    </row>
    <row r="23" s="1" customFormat="1" ht="18" customHeight="1">
      <c r="B23" s="42"/>
      <c r="E23" s="16" t="str">
        <f>IF('Rekapitulace zakázky'!E17="","",'Rekapitulace zakázky'!E17)</f>
        <v xml:space="preserve"> </v>
      </c>
      <c r="I23" s="144" t="s">
        <v>30</v>
      </c>
      <c r="J23" s="16" t="str">
        <f>IF('Rekapitulace zakázky'!AN17="","",'Rekapitulace zakázky'!AN17)</f>
        <v/>
      </c>
      <c r="L23" s="42"/>
    </row>
    <row r="24" s="1" customFormat="1" ht="6.96" customHeight="1">
      <c r="B24" s="42"/>
      <c r="I24" s="142"/>
      <c r="L24" s="42"/>
    </row>
    <row r="25" s="1" customFormat="1" ht="12" customHeight="1">
      <c r="B25" s="42"/>
      <c r="D25" s="140" t="s">
        <v>35</v>
      </c>
      <c r="I25" s="144" t="s">
        <v>29</v>
      </c>
      <c r="J25" s="16" t="str">
        <f>IF('Rekapitulace zakázky'!AN19="","",'Rekapitulace zakázky'!AN19)</f>
        <v/>
      </c>
      <c r="L25" s="42"/>
    </row>
    <row r="26" s="1" customFormat="1" ht="18" customHeight="1">
      <c r="B26" s="42"/>
      <c r="E26" s="16" t="str">
        <f>IF('Rekapitulace zakázky'!E20="","",'Rekapitulace zakázky'!E20)</f>
        <v xml:space="preserve"> </v>
      </c>
      <c r="I26" s="144" t="s">
        <v>30</v>
      </c>
      <c r="J26" s="16" t="str">
        <f>IF('Rekapitulace zakázky'!AN20="","",'Rekapitulace zakázky'!AN20)</f>
        <v/>
      </c>
      <c r="L26" s="42"/>
    </row>
    <row r="27" s="1" customFormat="1" ht="6.96" customHeight="1">
      <c r="B27" s="42"/>
      <c r="I27" s="142"/>
      <c r="L27" s="42"/>
    </row>
    <row r="28" s="1" customFormat="1" ht="12" customHeight="1">
      <c r="B28" s="42"/>
      <c r="D28" s="140" t="s">
        <v>36</v>
      </c>
      <c r="I28" s="142"/>
      <c r="L28" s="42"/>
    </row>
    <row r="29" s="7" customFormat="1" ht="16.5" customHeight="1">
      <c r="B29" s="146"/>
      <c r="E29" s="147" t="s">
        <v>1</v>
      </c>
      <c r="F29" s="147"/>
      <c r="G29" s="147"/>
      <c r="H29" s="147"/>
      <c r="I29" s="148"/>
      <c r="L29" s="146"/>
    </row>
    <row r="30" s="1" customFormat="1" ht="6.96" customHeight="1">
      <c r="B30" s="42"/>
      <c r="I30" s="142"/>
      <c r="L30" s="42"/>
    </row>
    <row r="31" s="1" customFormat="1" ht="6.96" customHeight="1">
      <c r="B31" s="42"/>
      <c r="D31" s="70"/>
      <c r="E31" s="70"/>
      <c r="F31" s="70"/>
      <c r="G31" s="70"/>
      <c r="H31" s="70"/>
      <c r="I31" s="149"/>
      <c r="J31" s="70"/>
      <c r="K31" s="70"/>
      <c r="L31" s="42"/>
    </row>
    <row r="32" s="1" customFormat="1" ht="25.44" customHeight="1">
      <c r="B32" s="42"/>
      <c r="D32" s="150" t="s">
        <v>37</v>
      </c>
      <c r="I32" s="142"/>
      <c r="J32" s="151">
        <f>ROUND(J88, 2)</f>
        <v>0</v>
      </c>
      <c r="L32" s="42"/>
    </row>
    <row r="33" s="1" customFormat="1" ht="6.96" customHeight="1">
      <c r="B33" s="42"/>
      <c r="D33" s="70"/>
      <c r="E33" s="70"/>
      <c r="F33" s="70"/>
      <c r="G33" s="70"/>
      <c r="H33" s="70"/>
      <c r="I33" s="149"/>
      <c r="J33" s="70"/>
      <c r="K33" s="70"/>
      <c r="L33" s="42"/>
    </row>
    <row r="34" s="1" customFormat="1" ht="14.4" customHeight="1">
      <c r="B34" s="42"/>
      <c r="F34" s="152" t="s">
        <v>39</v>
      </c>
      <c r="I34" s="153" t="s">
        <v>38</v>
      </c>
      <c r="J34" s="152" t="s">
        <v>40</v>
      </c>
      <c r="L34" s="42"/>
    </row>
    <row r="35" s="1" customFormat="1" ht="14.4" customHeight="1">
      <c r="B35" s="42"/>
      <c r="D35" s="140" t="s">
        <v>41</v>
      </c>
      <c r="E35" s="140" t="s">
        <v>42</v>
      </c>
      <c r="F35" s="154">
        <f>ROUND((SUM(BE88:BE235)),  2)</f>
        <v>0</v>
      </c>
      <c r="I35" s="155">
        <v>0.20999999999999999</v>
      </c>
      <c r="J35" s="154">
        <f>ROUND(((SUM(BE88:BE235))*I35),  2)</f>
        <v>0</v>
      </c>
      <c r="L35" s="42"/>
    </row>
    <row r="36" s="1" customFormat="1" ht="14.4" customHeight="1">
      <c r="B36" s="42"/>
      <c r="E36" s="140" t="s">
        <v>43</v>
      </c>
      <c r="F36" s="154">
        <f>ROUND((SUM(BF88:BF235)),  2)</f>
        <v>0</v>
      </c>
      <c r="I36" s="155">
        <v>0.14999999999999999</v>
      </c>
      <c r="J36" s="154">
        <f>ROUND(((SUM(BF88:BF235))*I36),  2)</f>
        <v>0</v>
      </c>
      <c r="L36" s="42"/>
    </row>
    <row r="37" hidden="1" s="1" customFormat="1" ht="14.4" customHeight="1">
      <c r="B37" s="42"/>
      <c r="E37" s="140" t="s">
        <v>44</v>
      </c>
      <c r="F37" s="154">
        <f>ROUND((SUM(BG88:BG235)),  2)</f>
        <v>0</v>
      </c>
      <c r="I37" s="155">
        <v>0.20999999999999999</v>
      </c>
      <c r="J37" s="154">
        <f>0</f>
        <v>0</v>
      </c>
      <c r="L37" s="42"/>
    </row>
    <row r="38" hidden="1" s="1" customFormat="1" ht="14.4" customHeight="1">
      <c r="B38" s="42"/>
      <c r="E38" s="140" t="s">
        <v>45</v>
      </c>
      <c r="F38" s="154">
        <f>ROUND((SUM(BH88:BH235)),  2)</f>
        <v>0</v>
      </c>
      <c r="I38" s="155">
        <v>0.14999999999999999</v>
      </c>
      <c r="J38" s="154">
        <f>0</f>
        <v>0</v>
      </c>
      <c r="L38" s="42"/>
    </row>
    <row r="39" hidden="1" s="1" customFormat="1" ht="14.4" customHeight="1">
      <c r="B39" s="42"/>
      <c r="E39" s="140" t="s">
        <v>46</v>
      </c>
      <c r="F39" s="154">
        <f>ROUND((SUM(BI88:BI235)),  2)</f>
        <v>0</v>
      </c>
      <c r="I39" s="155">
        <v>0</v>
      </c>
      <c r="J39" s="154">
        <f>0</f>
        <v>0</v>
      </c>
      <c r="L39" s="42"/>
    </row>
    <row r="40" s="1" customFormat="1" ht="6.96" customHeight="1">
      <c r="B40" s="42"/>
      <c r="I40" s="142"/>
      <c r="L40" s="42"/>
    </row>
    <row r="41" s="1" customFormat="1" ht="25.44" customHeight="1">
      <c r="B41" s="42"/>
      <c r="C41" s="156"/>
      <c r="D41" s="157" t="s">
        <v>47</v>
      </c>
      <c r="E41" s="158"/>
      <c r="F41" s="158"/>
      <c r="G41" s="159" t="s">
        <v>48</v>
      </c>
      <c r="H41" s="160" t="s">
        <v>49</v>
      </c>
      <c r="I41" s="161"/>
      <c r="J41" s="162">
        <f>SUM(J32:J39)</f>
        <v>0</v>
      </c>
      <c r="K41" s="163"/>
      <c r="L41" s="42"/>
    </row>
    <row r="42" s="1" customFormat="1" ht="14.4" customHeight="1">
      <c r="B42" s="164"/>
      <c r="C42" s="165"/>
      <c r="D42" s="165"/>
      <c r="E42" s="165"/>
      <c r="F42" s="165"/>
      <c r="G42" s="165"/>
      <c r="H42" s="165"/>
      <c r="I42" s="166"/>
      <c r="J42" s="165"/>
      <c r="K42" s="165"/>
      <c r="L42" s="42"/>
    </row>
    <row r="46" s="1" customFormat="1" ht="6.96" customHeight="1">
      <c r="B46" s="167"/>
      <c r="C46" s="168"/>
      <c r="D46" s="168"/>
      <c r="E46" s="168"/>
      <c r="F46" s="168"/>
      <c r="G46" s="168"/>
      <c r="H46" s="168"/>
      <c r="I46" s="169"/>
      <c r="J46" s="168"/>
      <c r="K46" s="168"/>
      <c r="L46" s="42"/>
    </row>
    <row r="47" s="1" customFormat="1" ht="24.96" customHeight="1">
      <c r="B47" s="37"/>
      <c r="C47" s="22" t="s">
        <v>124</v>
      </c>
      <c r="D47" s="38"/>
      <c r="E47" s="38"/>
      <c r="F47" s="38"/>
      <c r="G47" s="38"/>
      <c r="H47" s="38"/>
      <c r="I47" s="142"/>
      <c r="J47" s="38"/>
      <c r="K47" s="38"/>
      <c r="L47" s="42"/>
    </row>
    <row r="48" s="1" customFormat="1" ht="6.96" customHeight="1">
      <c r="B48" s="37"/>
      <c r="C48" s="38"/>
      <c r="D48" s="38"/>
      <c r="E48" s="38"/>
      <c r="F48" s="38"/>
      <c r="G48" s="38"/>
      <c r="H48" s="38"/>
      <c r="I48" s="142"/>
      <c r="J48" s="38"/>
      <c r="K48" s="38"/>
      <c r="L48" s="42"/>
    </row>
    <row r="49" s="1" customFormat="1" ht="12" customHeight="1">
      <c r="B49" s="37"/>
      <c r="C49" s="31" t="s">
        <v>16</v>
      </c>
      <c r="D49" s="38"/>
      <c r="E49" s="38"/>
      <c r="F49" s="38"/>
      <c r="G49" s="38"/>
      <c r="H49" s="38"/>
      <c r="I49" s="142"/>
      <c r="J49" s="38"/>
      <c r="K49" s="38"/>
      <c r="L49" s="42"/>
    </row>
    <row r="50" s="1" customFormat="1" ht="16.5" customHeight="1">
      <c r="B50" s="37"/>
      <c r="C50" s="38"/>
      <c r="D50" s="38"/>
      <c r="E50" s="170" t="str">
        <f>E7</f>
        <v>Oprava mostních objektů v úseku Měcholupy - Žatec</v>
      </c>
      <c r="F50" s="31"/>
      <c r="G50" s="31"/>
      <c r="H50" s="31"/>
      <c r="I50" s="142"/>
      <c r="J50" s="38"/>
      <c r="K50" s="38"/>
      <c r="L50" s="42"/>
    </row>
    <row r="51" ht="12" customHeight="1">
      <c r="B51" s="20"/>
      <c r="C51" s="31" t="s">
        <v>120</v>
      </c>
      <c r="D51" s="21"/>
      <c r="E51" s="21"/>
      <c r="F51" s="21"/>
      <c r="G51" s="21"/>
      <c r="H51" s="21"/>
      <c r="I51" s="135"/>
      <c r="J51" s="21"/>
      <c r="K51" s="21"/>
      <c r="L51" s="19"/>
    </row>
    <row r="52" s="1" customFormat="1" ht="16.5" customHeight="1">
      <c r="B52" s="37"/>
      <c r="C52" s="38"/>
      <c r="D52" s="38"/>
      <c r="E52" s="170" t="s">
        <v>121</v>
      </c>
      <c r="F52" s="38"/>
      <c r="G52" s="38"/>
      <c r="H52" s="38"/>
      <c r="I52" s="142"/>
      <c r="J52" s="38"/>
      <c r="K52" s="38"/>
      <c r="L52" s="42"/>
    </row>
    <row r="53" s="1" customFormat="1" ht="12" customHeight="1">
      <c r="B53" s="37"/>
      <c r="C53" s="31" t="s">
        <v>122</v>
      </c>
      <c r="D53" s="38"/>
      <c r="E53" s="38"/>
      <c r="F53" s="38"/>
      <c r="G53" s="38"/>
      <c r="H53" s="38"/>
      <c r="I53" s="142"/>
      <c r="J53" s="38"/>
      <c r="K53" s="38"/>
      <c r="L53" s="42"/>
    </row>
    <row r="54" s="1" customFormat="1" ht="16.5" customHeight="1">
      <c r="B54" s="37"/>
      <c r="C54" s="38"/>
      <c r="D54" s="38"/>
      <c r="E54" s="63" t="str">
        <f>E11</f>
        <v xml:space="preserve">002 - km 99,150 svršek </v>
      </c>
      <c r="F54" s="38"/>
      <c r="G54" s="38"/>
      <c r="H54" s="38"/>
      <c r="I54" s="142"/>
      <c r="J54" s="38"/>
      <c r="K54" s="38"/>
      <c r="L54" s="42"/>
    </row>
    <row r="55" s="1" customFormat="1" ht="6.96" customHeight="1">
      <c r="B55" s="37"/>
      <c r="C55" s="38"/>
      <c r="D55" s="38"/>
      <c r="E55" s="38"/>
      <c r="F55" s="38"/>
      <c r="G55" s="38"/>
      <c r="H55" s="38"/>
      <c r="I55" s="142"/>
      <c r="J55" s="38"/>
      <c r="K55" s="38"/>
      <c r="L55" s="42"/>
    </row>
    <row r="56" s="1" customFormat="1" ht="12" customHeight="1">
      <c r="B56" s="37"/>
      <c r="C56" s="31" t="s">
        <v>22</v>
      </c>
      <c r="D56" s="38"/>
      <c r="E56" s="38"/>
      <c r="F56" s="26" t="str">
        <f>F14</f>
        <v xml:space="preserve"> </v>
      </c>
      <c r="G56" s="38"/>
      <c r="H56" s="38"/>
      <c r="I56" s="144" t="s">
        <v>24</v>
      </c>
      <c r="J56" s="66" t="str">
        <f>IF(J14="","",J14)</f>
        <v>16. 3. 2019</v>
      </c>
      <c r="K56" s="38"/>
      <c r="L56" s="42"/>
    </row>
    <row r="57" s="1" customFormat="1" ht="6.96" customHeight="1">
      <c r="B57" s="37"/>
      <c r="C57" s="38"/>
      <c r="D57" s="38"/>
      <c r="E57" s="38"/>
      <c r="F57" s="38"/>
      <c r="G57" s="38"/>
      <c r="H57" s="38"/>
      <c r="I57" s="142"/>
      <c r="J57" s="38"/>
      <c r="K57" s="38"/>
      <c r="L57" s="42"/>
    </row>
    <row r="58" s="1" customFormat="1" ht="13.65" customHeight="1">
      <c r="B58" s="37"/>
      <c r="C58" s="31" t="s">
        <v>28</v>
      </c>
      <c r="D58" s="38"/>
      <c r="E58" s="38"/>
      <c r="F58" s="26" t="str">
        <f>E17</f>
        <v xml:space="preserve"> </v>
      </c>
      <c r="G58" s="38"/>
      <c r="H58" s="38"/>
      <c r="I58" s="144" t="s">
        <v>33</v>
      </c>
      <c r="J58" s="35" t="str">
        <f>E23</f>
        <v xml:space="preserve"> </v>
      </c>
      <c r="K58" s="38"/>
      <c r="L58" s="42"/>
    </row>
    <row r="59" s="1" customFormat="1" ht="13.65" customHeight="1">
      <c r="B59" s="37"/>
      <c r="C59" s="31" t="s">
        <v>31</v>
      </c>
      <c r="D59" s="38"/>
      <c r="E59" s="38"/>
      <c r="F59" s="26" t="str">
        <f>IF(E20="","",E20)</f>
        <v>Vyplň údaj</v>
      </c>
      <c r="G59" s="38"/>
      <c r="H59" s="38"/>
      <c r="I59" s="144" t="s">
        <v>35</v>
      </c>
      <c r="J59" s="35" t="str">
        <f>E26</f>
        <v xml:space="preserve"> </v>
      </c>
      <c r="K59" s="38"/>
      <c r="L59" s="42"/>
    </row>
    <row r="60" s="1" customFormat="1" ht="10.32" customHeight="1">
      <c r="B60" s="37"/>
      <c r="C60" s="38"/>
      <c r="D60" s="38"/>
      <c r="E60" s="38"/>
      <c r="F60" s="38"/>
      <c r="G60" s="38"/>
      <c r="H60" s="38"/>
      <c r="I60" s="142"/>
      <c r="J60" s="38"/>
      <c r="K60" s="38"/>
      <c r="L60" s="42"/>
    </row>
    <row r="61" s="1" customFormat="1" ht="29.28" customHeight="1">
      <c r="B61" s="37"/>
      <c r="C61" s="171" t="s">
        <v>125</v>
      </c>
      <c r="D61" s="172"/>
      <c r="E61" s="172"/>
      <c r="F61" s="172"/>
      <c r="G61" s="172"/>
      <c r="H61" s="172"/>
      <c r="I61" s="173"/>
      <c r="J61" s="174" t="s">
        <v>126</v>
      </c>
      <c r="K61" s="172"/>
      <c r="L61" s="42"/>
    </row>
    <row r="62" s="1" customFormat="1" ht="10.32" customHeight="1">
      <c r="B62" s="37"/>
      <c r="C62" s="38"/>
      <c r="D62" s="38"/>
      <c r="E62" s="38"/>
      <c r="F62" s="38"/>
      <c r="G62" s="38"/>
      <c r="H62" s="38"/>
      <c r="I62" s="142"/>
      <c r="J62" s="38"/>
      <c r="K62" s="38"/>
      <c r="L62" s="42"/>
    </row>
    <row r="63" s="1" customFormat="1" ht="22.8" customHeight="1">
      <c r="B63" s="37"/>
      <c r="C63" s="175" t="s">
        <v>127</v>
      </c>
      <c r="D63" s="38"/>
      <c r="E63" s="38"/>
      <c r="F63" s="38"/>
      <c r="G63" s="38"/>
      <c r="H63" s="38"/>
      <c r="I63" s="142"/>
      <c r="J63" s="97">
        <f>J88</f>
        <v>0</v>
      </c>
      <c r="K63" s="38"/>
      <c r="L63" s="42"/>
      <c r="AU63" s="16" t="s">
        <v>128</v>
      </c>
    </row>
    <row r="64" s="8" customFormat="1" ht="24.96" customHeight="1">
      <c r="B64" s="176"/>
      <c r="C64" s="177"/>
      <c r="D64" s="178" t="s">
        <v>129</v>
      </c>
      <c r="E64" s="179"/>
      <c r="F64" s="179"/>
      <c r="G64" s="179"/>
      <c r="H64" s="179"/>
      <c r="I64" s="180"/>
      <c r="J64" s="181">
        <f>J89</f>
        <v>0</v>
      </c>
      <c r="K64" s="177"/>
      <c r="L64" s="182"/>
    </row>
    <row r="65" s="9" customFormat="1" ht="19.92" customHeight="1">
      <c r="B65" s="183"/>
      <c r="C65" s="121"/>
      <c r="D65" s="184" t="s">
        <v>700</v>
      </c>
      <c r="E65" s="185"/>
      <c r="F65" s="185"/>
      <c r="G65" s="185"/>
      <c r="H65" s="185"/>
      <c r="I65" s="186"/>
      <c r="J65" s="187">
        <f>J90</f>
        <v>0</v>
      </c>
      <c r="K65" s="121"/>
      <c r="L65" s="188"/>
    </row>
    <row r="66" s="8" customFormat="1" ht="24.96" customHeight="1">
      <c r="B66" s="176"/>
      <c r="C66" s="177"/>
      <c r="D66" s="178" t="s">
        <v>701</v>
      </c>
      <c r="E66" s="179"/>
      <c r="F66" s="179"/>
      <c r="G66" s="179"/>
      <c r="H66" s="179"/>
      <c r="I66" s="180"/>
      <c r="J66" s="181">
        <f>J206</f>
        <v>0</v>
      </c>
      <c r="K66" s="177"/>
      <c r="L66" s="182"/>
    </row>
    <row r="67" s="1" customFormat="1" ht="21.84" customHeight="1">
      <c r="B67" s="37"/>
      <c r="C67" s="38"/>
      <c r="D67" s="38"/>
      <c r="E67" s="38"/>
      <c r="F67" s="38"/>
      <c r="G67" s="38"/>
      <c r="H67" s="38"/>
      <c r="I67" s="142"/>
      <c r="J67" s="38"/>
      <c r="K67" s="38"/>
      <c r="L67" s="42"/>
    </row>
    <row r="68" s="1" customFormat="1" ht="6.96" customHeight="1">
      <c r="B68" s="56"/>
      <c r="C68" s="57"/>
      <c r="D68" s="57"/>
      <c r="E68" s="57"/>
      <c r="F68" s="57"/>
      <c r="G68" s="57"/>
      <c r="H68" s="57"/>
      <c r="I68" s="166"/>
      <c r="J68" s="57"/>
      <c r="K68" s="57"/>
      <c r="L68" s="42"/>
    </row>
    <row r="72" s="1" customFormat="1" ht="6.96" customHeight="1">
      <c r="B72" s="58"/>
      <c r="C72" s="59"/>
      <c r="D72" s="59"/>
      <c r="E72" s="59"/>
      <c r="F72" s="59"/>
      <c r="G72" s="59"/>
      <c r="H72" s="59"/>
      <c r="I72" s="169"/>
      <c r="J72" s="59"/>
      <c r="K72" s="59"/>
      <c r="L72" s="42"/>
    </row>
    <row r="73" s="1" customFormat="1" ht="24.96" customHeight="1">
      <c r="B73" s="37"/>
      <c r="C73" s="22" t="s">
        <v>141</v>
      </c>
      <c r="D73" s="38"/>
      <c r="E73" s="38"/>
      <c r="F73" s="38"/>
      <c r="G73" s="38"/>
      <c r="H73" s="38"/>
      <c r="I73" s="142"/>
      <c r="J73" s="38"/>
      <c r="K73" s="38"/>
      <c r="L73" s="42"/>
    </row>
    <row r="74" s="1" customFormat="1" ht="6.96" customHeight="1">
      <c r="B74" s="37"/>
      <c r="C74" s="38"/>
      <c r="D74" s="38"/>
      <c r="E74" s="38"/>
      <c r="F74" s="38"/>
      <c r="G74" s="38"/>
      <c r="H74" s="38"/>
      <c r="I74" s="142"/>
      <c r="J74" s="38"/>
      <c r="K74" s="38"/>
      <c r="L74" s="42"/>
    </row>
    <row r="75" s="1" customFormat="1" ht="12" customHeight="1">
      <c r="B75" s="37"/>
      <c r="C75" s="31" t="s">
        <v>16</v>
      </c>
      <c r="D75" s="38"/>
      <c r="E75" s="38"/>
      <c r="F75" s="38"/>
      <c r="G75" s="38"/>
      <c r="H75" s="38"/>
      <c r="I75" s="142"/>
      <c r="J75" s="38"/>
      <c r="K75" s="38"/>
      <c r="L75" s="42"/>
    </row>
    <row r="76" s="1" customFormat="1" ht="16.5" customHeight="1">
      <c r="B76" s="37"/>
      <c r="C76" s="38"/>
      <c r="D76" s="38"/>
      <c r="E76" s="170" t="str">
        <f>E7</f>
        <v>Oprava mostních objektů v úseku Měcholupy - Žatec</v>
      </c>
      <c r="F76" s="31"/>
      <c r="G76" s="31"/>
      <c r="H76" s="31"/>
      <c r="I76" s="142"/>
      <c r="J76" s="38"/>
      <c r="K76" s="38"/>
      <c r="L76" s="42"/>
    </row>
    <row r="77" ht="12" customHeight="1">
      <c r="B77" s="20"/>
      <c r="C77" s="31" t="s">
        <v>120</v>
      </c>
      <c r="D77" s="21"/>
      <c r="E77" s="21"/>
      <c r="F77" s="21"/>
      <c r="G77" s="21"/>
      <c r="H77" s="21"/>
      <c r="I77" s="135"/>
      <c r="J77" s="21"/>
      <c r="K77" s="21"/>
      <c r="L77" s="19"/>
    </row>
    <row r="78" s="1" customFormat="1" ht="16.5" customHeight="1">
      <c r="B78" s="37"/>
      <c r="C78" s="38"/>
      <c r="D78" s="38"/>
      <c r="E78" s="170" t="s">
        <v>121</v>
      </c>
      <c r="F78" s="38"/>
      <c r="G78" s="38"/>
      <c r="H78" s="38"/>
      <c r="I78" s="142"/>
      <c r="J78" s="38"/>
      <c r="K78" s="38"/>
      <c r="L78" s="42"/>
    </row>
    <row r="79" s="1" customFormat="1" ht="12" customHeight="1">
      <c r="B79" s="37"/>
      <c r="C79" s="31" t="s">
        <v>122</v>
      </c>
      <c r="D79" s="38"/>
      <c r="E79" s="38"/>
      <c r="F79" s="38"/>
      <c r="G79" s="38"/>
      <c r="H79" s="38"/>
      <c r="I79" s="142"/>
      <c r="J79" s="38"/>
      <c r="K79" s="38"/>
      <c r="L79" s="42"/>
    </row>
    <row r="80" s="1" customFormat="1" ht="16.5" customHeight="1">
      <c r="B80" s="37"/>
      <c r="C80" s="38"/>
      <c r="D80" s="38"/>
      <c r="E80" s="63" t="str">
        <f>E11</f>
        <v xml:space="preserve">002 - km 99,150 svršek </v>
      </c>
      <c r="F80" s="38"/>
      <c r="G80" s="38"/>
      <c r="H80" s="38"/>
      <c r="I80" s="142"/>
      <c r="J80" s="38"/>
      <c r="K80" s="38"/>
      <c r="L80" s="42"/>
    </row>
    <row r="81" s="1" customFormat="1" ht="6.96" customHeight="1">
      <c r="B81" s="37"/>
      <c r="C81" s="38"/>
      <c r="D81" s="38"/>
      <c r="E81" s="38"/>
      <c r="F81" s="38"/>
      <c r="G81" s="38"/>
      <c r="H81" s="38"/>
      <c r="I81" s="142"/>
      <c r="J81" s="38"/>
      <c r="K81" s="38"/>
      <c r="L81" s="42"/>
    </row>
    <row r="82" s="1" customFormat="1" ht="12" customHeight="1">
      <c r="B82" s="37"/>
      <c r="C82" s="31" t="s">
        <v>22</v>
      </c>
      <c r="D82" s="38"/>
      <c r="E82" s="38"/>
      <c r="F82" s="26" t="str">
        <f>F14</f>
        <v xml:space="preserve"> </v>
      </c>
      <c r="G82" s="38"/>
      <c r="H82" s="38"/>
      <c r="I82" s="144" t="s">
        <v>24</v>
      </c>
      <c r="J82" s="66" t="str">
        <f>IF(J14="","",J14)</f>
        <v>16. 3. 2019</v>
      </c>
      <c r="K82" s="38"/>
      <c r="L82" s="42"/>
    </row>
    <row r="83" s="1" customFormat="1" ht="6.96" customHeight="1">
      <c r="B83" s="37"/>
      <c r="C83" s="38"/>
      <c r="D83" s="38"/>
      <c r="E83" s="38"/>
      <c r="F83" s="38"/>
      <c r="G83" s="38"/>
      <c r="H83" s="38"/>
      <c r="I83" s="142"/>
      <c r="J83" s="38"/>
      <c r="K83" s="38"/>
      <c r="L83" s="42"/>
    </row>
    <row r="84" s="1" customFormat="1" ht="13.65" customHeight="1">
      <c r="B84" s="37"/>
      <c r="C84" s="31" t="s">
        <v>28</v>
      </c>
      <c r="D84" s="38"/>
      <c r="E84" s="38"/>
      <c r="F84" s="26" t="str">
        <f>E17</f>
        <v xml:space="preserve"> </v>
      </c>
      <c r="G84" s="38"/>
      <c r="H84" s="38"/>
      <c r="I84" s="144" t="s">
        <v>33</v>
      </c>
      <c r="J84" s="35" t="str">
        <f>E23</f>
        <v xml:space="preserve"> </v>
      </c>
      <c r="K84" s="38"/>
      <c r="L84" s="42"/>
    </row>
    <row r="85" s="1" customFormat="1" ht="13.65" customHeight="1">
      <c r="B85" s="37"/>
      <c r="C85" s="31" t="s">
        <v>31</v>
      </c>
      <c r="D85" s="38"/>
      <c r="E85" s="38"/>
      <c r="F85" s="26" t="str">
        <f>IF(E20="","",E20)</f>
        <v>Vyplň údaj</v>
      </c>
      <c r="G85" s="38"/>
      <c r="H85" s="38"/>
      <c r="I85" s="144" t="s">
        <v>35</v>
      </c>
      <c r="J85" s="35" t="str">
        <f>E26</f>
        <v xml:space="preserve"> </v>
      </c>
      <c r="K85" s="38"/>
      <c r="L85" s="42"/>
    </row>
    <row r="86" s="1" customFormat="1" ht="10.32" customHeight="1">
      <c r="B86" s="37"/>
      <c r="C86" s="38"/>
      <c r="D86" s="38"/>
      <c r="E86" s="38"/>
      <c r="F86" s="38"/>
      <c r="G86" s="38"/>
      <c r="H86" s="38"/>
      <c r="I86" s="142"/>
      <c r="J86" s="38"/>
      <c r="K86" s="38"/>
      <c r="L86" s="42"/>
    </row>
    <row r="87" s="10" customFormat="1" ht="29.28" customHeight="1">
      <c r="B87" s="189"/>
      <c r="C87" s="190" t="s">
        <v>142</v>
      </c>
      <c r="D87" s="191" t="s">
        <v>56</v>
      </c>
      <c r="E87" s="191" t="s">
        <v>52</v>
      </c>
      <c r="F87" s="191" t="s">
        <v>53</v>
      </c>
      <c r="G87" s="191" t="s">
        <v>143</v>
      </c>
      <c r="H87" s="191" t="s">
        <v>144</v>
      </c>
      <c r="I87" s="192" t="s">
        <v>145</v>
      </c>
      <c r="J87" s="191" t="s">
        <v>126</v>
      </c>
      <c r="K87" s="193" t="s">
        <v>146</v>
      </c>
      <c r="L87" s="194"/>
      <c r="M87" s="87" t="s">
        <v>1</v>
      </c>
      <c r="N87" s="88" t="s">
        <v>41</v>
      </c>
      <c r="O87" s="88" t="s">
        <v>147</v>
      </c>
      <c r="P87" s="88" t="s">
        <v>148</v>
      </c>
      <c r="Q87" s="88" t="s">
        <v>149</v>
      </c>
      <c r="R87" s="88" t="s">
        <v>150</v>
      </c>
      <c r="S87" s="88" t="s">
        <v>151</v>
      </c>
      <c r="T87" s="89" t="s">
        <v>152</v>
      </c>
    </row>
    <row r="88" s="1" customFormat="1" ht="22.8" customHeight="1">
      <c r="B88" s="37"/>
      <c r="C88" s="94" t="s">
        <v>153</v>
      </c>
      <c r="D88" s="38"/>
      <c r="E88" s="38"/>
      <c r="F88" s="38"/>
      <c r="G88" s="38"/>
      <c r="H88" s="38"/>
      <c r="I88" s="142"/>
      <c r="J88" s="195">
        <f>BK88</f>
        <v>0</v>
      </c>
      <c r="K88" s="38"/>
      <c r="L88" s="42"/>
      <c r="M88" s="90"/>
      <c r="N88" s="91"/>
      <c r="O88" s="91"/>
      <c r="P88" s="196">
        <f>P89+P206</f>
        <v>0</v>
      </c>
      <c r="Q88" s="91"/>
      <c r="R88" s="196">
        <f>R89+R206</f>
        <v>46.495919999999998</v>
      </c>
      <c r="S88" s="91"/>
      <c r="T88" s="197">
        <f>T89+T206</f>
        <v>0</v>
      </c>
      <c r="AT88" s="16" t="s">
        <v>70</v>
      </c>
      <c r="AU88" s="16" t="s">
        <v>128</v>
      </c>
      <c r="BK88" s="198">
        <f>BK89+BK206</f>
        <v>0</v>
      </c>
    </row>
    <row r="89" s="11" customFormat="1" ht="25.92" customHeight="1">
      <c r="B89" s="199"/>
      <c r="C89" s="200"/>
      <c r="D89" s="201" t="s">
        <v>70</v>
      </c>
      <c r="E89" s="202" t="s">
        <v>154</v>
      </c>
      <c r="F89" s="202" t="s">
        <v>155</v>
      </c>
      <c r="G89" s="200"/>
      <c r="H89" s="200"/>
      <c r="I89" s="203"/>
      <c r="J89" s="204">
        <f>BK89</f>
        <v>0</v>
      </c>
      <c r="K89" s="200"/>
      <c r="L89" s="205"/>
      <c r="M89" s="206"/>
      <c r="N89" s="207"/>
      <c r="O89" s="207"/>
      <c r="P89" s="208">
        <f>P90</f>
        <v>0</v>
      </c>
      <c r="Q89" s="207"/>
      <c r="R89" s="208">
        <f>R90</f>
        <v>46.495919999999998</v>
      </c>
      <c r="S89" s="207"/>
      <c r="T89" s="209">
        <f>T90</f>
        <v>0</v>
      </c>
      <c r="AR89" s="210" t="s">
        <v>21</v>
      </c>
      <c r="AT89" s="211" t="s">
        <v>70</v>
      </c>
      <c r="AU89" s="211" t="s">
        <v>71</v>
      </c>
      <c r="AY89" s="210" t="s">
        <v>156</v>
      </c>
      <c r="BK89" s="212">
        <f>BK90</f>
        <v>0</v>
      </c>
    </row>
    <row r="90" s="11" customFormat="1" ht="22.8" customHeight="1">
      <c r="B90" s="199"/>
      <c r="C90" s="200"/>
      <c r="D90" s="201" t="s">
        <v>70</v>
      </c>
      <c r="E90" s="213" t="s">
        <v>198</v>
      </c>
      <c r="F90" s="213" t="s">
        <v>702</v>
      </c>
      <c r="G90" s="200"/>
      <c r="H90" s="200"/>
      <c r="I90" s="203"/>
      <c r="J90" s="214">
        <f>BK90</f>
        <v>0</v>
      </c>
      <c r="K90" s="200"/>
      <c r="L90" s="205"/>
      <c r="M90" s="206"/>
      <c r="N90" s="207"/>
      <c r="O90" s="207"/>
      <c r="P90" s="208">
        <f>SUM(P91:P205)</f>
        <v>0</v>
      </c>
      <c r="Q90" s="207"/>
      <c r="R90" s="208">
        <f>SUM(R91:R205)</f>
        <v>46.495919999999998</v>
      </c>
      <c r="S90" s="207"/>
      <c r="T90" s="209">
        <f>SUM(T91:T205)</f>
        <v>0</v>
      </c>
      <c r="AR90" s="210" t="s">
        <v>21</v>
      </c>
      <c r="AT90" s="211" t="s">
        <v>70</v>
      </c>
      <c r="AU90" s="211" t="s">
        <v>21</v>
      </c>
      <c r="AY90" s="210" t="s">
        <v>156</v>
      </c>
      <c r="BK90" s="212">
        <f>SUM(BK91:BK205)</f>
        <v>0</v>
      </c>
    </row>
    <row r="91" s="1" customFormat="1" ht="22.5" customHeight="1">
      <c r="B91" s="37"/>
      <c r="C91" s="215" t="s">
        <v>21</v>
      </c>
      <c r="D91" s="215" t="s">
        <v>158</v>
      </c>
      <c r="E91" s="216" t="s">
        <v>703</v>
      </c>
      <c r="F91" s="217" t="s">
        <v>704</v>
      </c>
      <c r="G91" s="218" t="s">
        <v>177</v>
      </c>
      <c r="H91" s="219">
        <v>1.2</v>
      </c>
      <c r="I91" s="220"/>
      <c r="J91" s="221">
        <f>ROUND(I91*H91,2)</f>
        <v>0</v>
      </c>
      <c r="K91" s="217" t="s">
        <v>705</v>
      </c>
      <c r="L91" s="42"/>
      <c r="M91" s="222" t="s">
        <v>1</v>
      </c>
      <c r="N91" s="223" t="s">
        <v>42</v>
      </c>
      <c r="O91" s="78"/>
      <c r="P91" s="224">
        <f>O91*H91</f>
        <v>0</v>
      </c>
      <c r="Q91" s="224">
        <v>0</v>
      </c>
      <c r="R91" s="224">
        <f>Q91*H91</f>
        <v>0</v>
      </c>
      <c r="S91" s="224">
        <v>0</v>
      </c>
      <c r="T91" s="225">
        <f>S91*H91</f>
        <v>0</v>
      </c>
      <c r="AR91" s="16" t="s">
        <v>163</v>
      </c>
      <c r="AT91" s="16" t="s">
        <v>158</v>
      </c>
      <c r="AU91" s="16" t="s">
        <v>79</v>
      </c>
      <c r="AY91" s="16" t="s">
        <v>156</v>
      </c>
      <c r="BE91" s="226">
        <f>IF(N91="základní",J91,0)</f>
        <v>0</v>
      </c>
      <c r="BF91" s="226">
        <f>IF(N91="snížená",J91,0)</f>
        <v>0</v>
      </c>
      <c r="BG91" s="226">
        <f>IF(N91="zákl. přenesená",J91,0)</f>
        <v>0</v>
      </c>
      <c r="BH91" s="226">
        <f>IF(N91="sníž. přenesená",J91,0)</f>
        <v>0</v>
      </c>
      <c r="BI91" s="226">
        <f>IF(N91="nulová",J91,0)</f>
        <v>0</v>
      </c>
      <c r="BJ91" s="16" t="s">
        <v>21</v>
      </c>
      <c r="BK91" s="226">
        <f>ROUND(I91*H91,2)</f>
        <v>0</v>
      </c>
      <c r="BL91" s="16" t="s">
        <v>163</v>
      </c>
      <c r="BM91" s="16" t="s">
        <v>706</v>
      </c>
    </row>
    <row r="92" s="1" customFormat="1">
      <c r="B92" s="37"/>
      <c r="C92" s="38"/>
      <c r="D92" s="227" t="s">
        <v>165</v>
      </c>
      <c r="E92" s="38"/>
      <c r="F92" s="228" t="s">
        <v>707</v>
      </c>
      <c r="G92" s="38"/>
      <c r="H92" s="38"/>
      <c r="I92" s="142"/>
      <c r="J92" s="38"/>
      <c r="K92" s="38"/>
      <c r="L92" s="42"/>
      <c r="M92" s="229"/>
      <c r="N92" s="78"/>
      <c r="O92" s="78"/>
      <c r="P92" s="78"/>
      <c r="Q92" s="78"/>
      <c r="R92" s="78"/>
      <c r="S92" s="78"/>
      <c r="T92" s="79"/>
      <c r="AT92" s="16" t="s">
        <v>165</v>
      </c>
      <c r="AU92" s="16" t="s">
        <v>79</v>
      </c>
    </row>
    <row r="93" s="1" customFormat="1">
      <c r="B93" s="37"/>
      <c r="C93" s="38"/>
      <c r="D93" s="227" t="s">
        <v>167</v>
      </c>
      <c r="E93" s="38"/>
      <c r="F93" s="230" t="s">
        <v>708</v>
      </c>
      <c r="G93" s="38"/>
      <c r="H93" s="38"/>
      <c r="I93" s="142"/>
      <c r="J93" s="38"/>
      <c r="K93" s="38"/>
      <c r="L93" s="42"/>
      <c r="M93" s="229"/>
      <c r="N93" s="78"/>
      <c r="O93" s="78"/>
      <c r="P93" s="78"/>
      <c r="Q93" s="78"/>
      <c r="R93" s="78"/>
      <c r="S93" s="78"/>
      <c r="T93" s="79"/>
      <c r="AT93" s="16" t="s">
        <v>167</v>
      </c>
      <c r="AU93" s="16" t="s">
        <v>79</v>
      </c>
    </row>
    <row r="94" s="12" customFormat="1">
      <c r="B94" s="231"/>
      <c r="C94" s="232"/>
      <c r="D94" s="227" t="s">
        <v>169</v>
      </c>
      <c r="E94" s="233" t="s">
        <v>1</v>
      </c>
      <c r="F94" s="234" t="s">
        <v>709</v>
      </c>
      <c r="G94" s="232"/>
      <c r="H94" s="233" t="s">
        <v>1</v>
      </c>
      <c r="I94" s="235"/>
      <c r="J94" s="232"/>
      <c r="K94" s="232"/>
      <c r="L94" s="236"/>
      <c r="M94" s="237"/>
      <c r="N94" s="238"/>
      <c r="O94" s="238"/>
      <c r="P94" s="238"/>
      <c r="Q94" s="238"/>
      <c r="R94" s="238"/>
      <c r="S94" s="238"/>
      <c r="T94" s="239"/>
      <c r="AT94" s="240" t="s">
        <v>169</v>
      </c>
      <c r="AU94" s="240" t="s">
        <v>79</v>
      </c>
      <c r="AV94" s="12" t="s">
        <v>21</v>
      </c>
      <c r="AW94" s="12" t="s">
        <v>34</v>
      </c>
      <c r="AX94" s="12" t="s">
        <v>71</v>
      </c>
      <c r="AY94" s="240" t="s">
        <v>156</v>
      </c>
    </row>
    <row r="95" s="13" customFormat="1">
      <c r="B95" s="241"/>
      <c r="C95" s="242"/>
      <c r="D95" s="227" t="s">
        <v>169</v>
      </c>
      <c r="E95" s="243" t="s">
        <v>1</v>
      </c>
      <c r="F95" s="244" t="s">
        <v>710</v>
      </c>
      <c r="G95" s="242"/>
      <c r="H95" s="245">
        <v>1.2</v>
      </c>
      <c r="I95" s="246"/>
      <c r="J95" s="242"/>
      <c r="K95" s="242"/>
      <c r="L95" s="247"/>
      <c r="M95" s="248"/>
      <c r="N95" s="249"/>
      <c r="O95" s="249"/>
      <c r="P95" s="249"/>
      <c r="Q95" s="249"/>
      <c r="R95" s="249"/>
      <c r="S95" s="249"/>
      <c r="T95" s="250"/>
      <c r="AT95" s="251" t="s">
        <v>169</v>
      </c>
      <c r="AU95" s="251" t="s">
        <v>79</v>
      </c>
      <c r="AV95" s="13" t="s">
        <v>79</v>
      </c>
      <c r="AW95" s="13" t="s">
        <v>34</v>
      </c>
      <c r="AX95" s="13" t="s">
        <v>21</v>
      </c>
      <c r="AY95" s="251" t="s">
        <v>156</v>
      </c>
    </row>
    <row r="96" s="1" customFormat="1" ht="22.5" customHeight="1">
      <c r="B96" s="37"/>
      <c r="C96" s="263" t="s">
        <v>79</v>
      </c>
      <c r="D96" s="263" t="s">
        <v>297</v>
      </c>
      <c r="E96" s="264" t="s">
        <v>711</v>
      </c>
      <c r="F96" s="265" t="s">
        <v>712</v>
      </c>
      <c r="G96" s="266" t="s">
        <v>282</v>
      </c>
      <c r="H96" s="267">
        <v>1.9199999999999999</v>
      </c>
      <c r="I96" s="268"/>
      <c r="J96" s="269">
        <f>ROUND(I96*H96,2)</f>
        <v>0</v>
      </c>
      <c r="K96" s="265" t="s">
        <v>705</v>
      </c>
      <c r="L96" s="270"/>
      <c r="M96" s="271" t="s">
        <v>1</v>
      </c>
      <c r="N96" s="272" t="s">
        <v>42</v>
      </c>
      <c r="O96" s="78"/>
      <c r="P96" s="224">
        <f>O96*H96</f>
        <v>0</v>
      </c>
      <c r="Q96" s="224">
        <v>1</v>
      </c>
      <c r="R96" s="224">
        <f>Q96*H96</f>
        <v>1.9199999999999999</v>
      </c>
      <c r="S96" s="224">
        <v>0</v>
      </c>
      <c r="T96" s="225">
        <f>S96*H96</f>
        <v>0</v>
      </c>
      <c r="AR96" s="16" t="s">
        <v>221</v>
      </c>
      <c r="AT96" s="16" t="s">
        <v>297</v>
      </c>
      <c r="AU96" s="16" t="s">
        <v>79</v>
      </c>
      <c r="AY96" s="16" t="s">
        <v>156</v>
      </c>
      <c r="BE96" s="226">
        <f>IF(N96="základní",J96,0)</f>
        <v>0</v>
      </c>
      <c r="BF96" s="226">
        <f>IF(N96="snížená",J96,0)</f>
        <v>0</v>
      </c>
      <c r="BG96" s="226">
        <f>IF(N96="zákl. přenesená",J96,0)</f>
        <v>0</v>
      </c>
      <c r="BH96" s="226">
        <f>IF(N96="sníž. přenesená",J96,0)</f>
        <v>0</v>
      </c>
      <c r="BI96" s="226">
        <f>IF(N96="nulová",J96,0)</f>
        <v>0</v>
      </c>
      <c r="BJ96" s="16" t="s">
        <v>21</v>
      </c>
      <c r="BK96" s="226">
        <f>ROUND(I96*H96,2)</f>
        <v>0</v>
      </c>
      <c r="BL96" s="16" t="s">
        <v>163</v>
      </c>
      <c r="BM96" s="16" t="s">
        <v>713</v>
      </c>
    </row>
    <row r="97" s="1" customFormat="1">
      <c r="B97" s="37"/>
      <c r="C97" s="38"/>
      <c r="D97" s="227" t="s">
        <v>165</v>
      </c>
      <c r="E97" s="38"/>
      <c r="F97" s="228" t="s">
        <v>712</v>
      </c>
      <c r="G97" s="38"/>
      <c r="H97" s="38"/>
      <c r="I97" s="142"/>
      <c r="J97" s="38"/>
      <c r="K97" s="38"/>
      <c r="L97" s="42"/>
      <c r="M97" s="229"/>
      <c r="N97" s="78"/>
      <c r="O97" s="78"/>
      <c r="P97" s="78"/>
      <c r="Q97" s="78"/>
      <c r="R97" s="78"/>
      <c r="S97" s="78"/>
      <c r="T97" s="79"/>
      <c r="AT97" s="16" t="s">
        <v>165</v>
      </c>
      <c r="AU97" s="16" t="s">
        <v>79</v>
      </c>
    </row>
    <row r="98" s="12" customFormat="1">
      <c r="B98" s="231"/>
      <c r="C98" s="232"/>
      <c r="D98" s="227" t="s">
        <v>169</v>
      </c>
      <c r="E98" s="233" t="s">
        <v>1</v>
      </c>
      <c r="F98" s="234" t="s">
        <v>714</v>
      </c>
      <c r="G98" s="232"/>
      <c r="H98" s="233" t="s">
        <v>1</v>
      </c>
      <c r="I98" s="235"/>
      <c r="J98" s="232"/>
      <c r="K98" s="232"/>
      <c r="L98" s="236"/>
      <c r="M98" s="237"/>
      <c r="N98" s="238"/>
      <c r="O98" s="238"/>
      <c r="P98" s="238"/>
      <c r="Q98" s="238"/>
      <c r="R98" s="238"/>
      <c r="S98" s="238"/>
      <c r="T98" s="239"/>
      <c r="AT98" s="240" t="s">
        <v>169</v>
      </c>
      <c r="AU98" s="240" t="s">
        <v>79</v>
      </c>
      <c r="AV98" s="12" t="s">
        <v>21</v>
      </c>
      <c r="AW98" s="12" t="s">
        <v>34</v>
      </c>
      <c r="AX98" s="12" t="s">
        <v>71</v>
      </c>
      <c r="AY98" s="240" t="s">
        <v>156</v>
      </c>
    </row>
    <row r="99" s="13" customFormat="1">
      <c r="B99" s="241"/>
      <c r="C99" s="242"/>
      <c r="D99" s="227" t="s">
        <v>169</v>
      </c>
      <c r="E99" s="243" t="s">
        <v>1</v>
      </c>
      <c r="F99" s="244" t="s">
        <v>715</v>
      </c>
      <c r="G99" s="242"/>
      <c r="H99" s="245">
        <v>1.9199999999999999</v>
      </c>
      <c r="I99" s="246"/>
      <c r="J99" s="242"/>
      <c r="K99" s="242"/>
      <c r="L99" s="247"/>
      <c r="M99" s="248"/>
      <c r="N99" s="249"/>
      <c r="O99" s="249"/>
      <c r="P99" s="249"/>
      <c r="Q99" s="249"/>
      <c r="R99" s="249"/>
      <c r="S99" s="249"/>
      <c r="T99" s="250"/>
      <c r="AT99" s="251" t="s">
        <v>169</v>
      </c>
      <c r="AU99" s="251" t="s">
        <v>79</v>
      </c>
      <c r="AV99" s="13" t="s">
        <v>79</v>
      </c>
      <c r="AW99" s="13" t="s">
        <v>34</v>
      </c>
      <c r="AX99" s="13" t="s">
        <v>21</v>
      </c>
      <c r="AY99" s="251" t="s">
        <v>156</v>
      </c>
    </row>
    <row r="100" s="1" customFormat="1" ht="22.5" customHeight="1">
      <c r="B100" s="37"/>
      <c r="C100" s="215" t="s">
        <v>182</v>
      </c>
      <c r="D100" s="215" t="s">
        <v>158</v>
      </c>
      <c r="E100" s="216" t="s">
        <v>716</v>
      </c>
      <c r="F100" s="217" t="s">
        <v>717</v>
      </c>
      <c r="G100" s="218" t="s">
        <v>177</v>
      </c>
      <c r="H100" s="219">
        <v>19.949999999999999</v>
      </c>
      <c r="I100" s="220"/>
      <c r="J100" s="221">
        <f>ROUND(I100*H100,2)</f>
        <v>0</v>
      </c>
      <c r="K100" s="217" t="s">
        <v>705</v>
      </c>
      <c r="L100" s="42"/>
      <c r="M100" s="222" t="s">
        <v>1</v>
      </c>
      <c r="N100" s="223" t="s">
        <v>42</v>
      </c>
      <c r="O100" s="78"/>
      <c r="P100" s="224">
        <f>O100*H100</f>
        <v>0</v>
      </c>
      <c r="Q100" s="224">
        <v>0</v>
      </c>
      <c r="R100" s="224">
        <f>Q100*H100</f>
        <v>0</v>
      </c>
      <c r="S100" s="224">
        <v>0</v>
      </c>
      <c r="T100" s="225">
        <f>S100*H100</f>
        <v>0</v>
      </c>
      <c r="AR100" s="16" t="s">
        <v>163</v>
      </c>
      <c r="AT100" s="16" t="s">
        <v>158</v>
      </c>
      <c r="AU100" s="16" t="s">
        <v>79</v>
      </c>
      <c r="AY100" s="16" t="s">
        <v>156</v>
      </c>
      <c r="BE100" s="226">
        <f>IF(N100="základní",J100,0)</f>
        <v>0</v>
      </c>
      <c r="BF100" s="226">
        <f>IF(N100="snížená",J100,0)</f>
        <v>0</v>
      </c>
      <c r="BG100" s="226">
        <f>IF(N100="zákl. přenesená",J100,0)</f>
        <v>0</v>
      </c>
      <c r="BH100" s="226">
        <f>IF(N100="sníž. přenesená",J100,0)</f>
        <v>0</v>
      </c>
      <c r="BI100" s="226">
        <f>IF(N100="nulová",J100,0)</f>
        <v>0</v>
      </c>
      <c r="BJ100" s="16" t="s">
        <v>21</v>
      </c>
      <c r="BK100" s="226">
        <f>ROUND(I100*H100,2)</f>
        <v>0</v>
      </c>
      <c r="BL100" s="16" t="s">
        <v>163</v>
      </c>
      <c r="BM100" s="16" t="s">
        <v>718</v>
      </c>
    </row>
    <row r="101" s="1" customFormat="1">
      <c r="B101" s="37"/>
      <c r="C101" s="38"/>
      <c r="D101" s="227" t="s">
        <v>165</v>
      </c>
      <c r="E101" s="38"/>
      <c r="F101" s="228" t="s">
        <v>719</v>
      </c>
      <c r="G101" s="38"/>
      <c r="H101" s="38"/>
      <c r="I101" s="142"/>
      <c r="J101" s="38"/>
      <c r="K101" s="38"/>
      <c r="L101" s="42"/>
      <c r="M101" s="229"/>
      <c r="N101" s="78"/>
      <c r="O101" s="78"/>
      <c r="P101" s="78"/>
      <c r="Q101" s="78"/>
      <c r="R101" s="78"/>
      <c r="S101" s="78"/>
      <c r="T101" s="79"/>
      <c r="AT101" s="16" t="s">
        <v>165</v>
      </c>
      <c r="AU101" s="16" t="s">
        <v>79</v>
      </c>
    </row>
    <row r="102" s="1" customFormat="1">
      <c r="B102" s="37"/>
      <c r="C102" s="38"/>
      <c r="D102" s="227" t="s">
        <v>167</v>
      </c>
      <c r="E102" s="38"/>
      <c r="F102" s="230" t="s">
        <v>720</v>
      </c>
      <c r="G102" s="38"/>
      <c r="H102" s="38"/>
      <c r="I102" s="142"/>
      <c r="J102" s="38"/>
      <c r="K102" s="38"/>
      <c r="L102" s="42"/>
      <c r="M102" s="229"/>
      <c r="N102" s="78"/>
      <c r="O102" s="78"/>
      <c r="P102" s="78"/>
      <c r="Q102" s="78"/>
      <c r="R102" s="78"/>
      <c r="S102" s="78"/>
      <c r="T102" s="79"/>
      <c r="AT102" s="16" t="s">
        <v>167</v>
      </c>
      <c r="AU102" s="16" t="s">
        <v>79</v>
      </c>
    </row>
    <row r="103" s="12" customFormat="1">
      <c r="B103" s="231"/>
      <c r="C103" s="232"/>
      <c r="D103" s="227" t="s">
        <v>169</v>
      </c>
      <c r="E103" s="233" t="s">
        <v>1</v>
      </c>
      <c r="F103" s="234" t="s">
        <v>721</v>
      </c>
      <c r="G103" s="232"/>
      <c r="H103" s="233" t="s">
        <v>1</v>
      </c>
      <c r="I103" s="235"/>
      <c r="J103" s="232"/>
      <c r="K103" s="232"/>
      <c r="L103" s="236"/>
      <c r="M103" s="237"/>
      <c r="N103" s="238"/>
      <c r="O103" s="238"/>
      <c r="P103" s="238"/>
      <c r="Q103" s="238"/>
      <c r="R103" s="238"/>
      <c r="S103" s="238"/>
      <c r="T103" s="239"/>
      <c r="AT103" s="240" t="s">
        <v>169</v>
      </c>
      <c r="AU103" s="240" t="s">
        <v>79</v>
      </c>
      <c r="AV103" s="12" t="s">
        <v>21</v>
      </c>
      <c r="AW103" s="12" t="s">
        <v>34</v>
      </c>
      <c r="AX103" s="12" t="s">
        <v>71</v>
      </c>
      <c r="AY103" s="240" t="s">
        <v>156</v>
      </c>
    </row>
    <row r="104" s="13" customFormat="1">
      <c r="B104" s="241"/>
      <c r="C104" s="242"/>
      <c r="D104" s="227" t="s">
        <v>169</v>
      </c>
      <c r="E104" s="243" t="s">
        <v>1</v>
      </c>
      <c r="F104" s="244" t="s">
        <v>722</v>
      </c>
      <c r="G104" s="242"/>
      <c r="H104" s="245">
        <v>19.949999999999999</v>
      </c>
      <c r="I104" s="246"/>
      <c r="J104" s="242"/>
      <c r="K104" s="242"/>
      <c r="L104" s="247"/>
      <c r="M104" s="248"/>
      <c r="N104" s="249"/>
      <c r="O104" s="249"/>
      <c r="P104" s="249"/>
      <c r="Q104" s="249"/>
      <c r="R104" s="249"/>
      <c r="S104" s="249"/>
      <c r="T104" s="250"/>
      <c r="AT104" s="251" t="s">
        <v>169</v>
      </c>
      <c r="AU104" s="251" t="s">
        <v>79</v>
      </c>
      <c r="AV104" s="13" t="s">
        <v>79</v>
      </c>
      <c r="AW104" s="13" t="s">
        <v>34</v>
      </c>
      <c r="AX104" s="13" t="s">
        <v>21</v>
      </c>
      <c r="AY104" s="251" t="s">
        <v>156</v>
      </c>
    </row>
    <row r="105" s="1" customFormat="1" ht="22.5" customHeight="1">
      <c r="B105" s="37"/>
      <c r="C105" s="215" t="s">
        <v>163</v>
      </c>
      <c r="D105" s="215" t="s">
        <v>158</v>
      </c>
      <c r="E105" s="216" t="s">
        <v>723</v>
      </c>
      <c r="F105" s="217" t="s">
        <v>724</v>
      </c>
      <c r="G105" s="218" t="s">
        <v>177</v>
      </c>
      <c r="H105" s="219">
        <v>19.949999999999999</v>
      </c>
      <c r="I105" s="220"/>
      <c r="J105" s="221">
        <f>ROUND(I105*H105,2)</f>
        <v>0</v>
      </c>
      <c r="K105" s="217" t="s">
        <v>705</v>
      </c>
      <c r="L105" s="42"/>
      <c r="M105" s="222" t="s">
        <v>1</v>
      </c>
      <c r="N105" s="223" t="s">
        <v>42</v>
      </c>
      <c r="O105" s="78"/>
      <c r="P105" s="224">
        <f>O105*H105</f>
        <v>0</v>
      </c>
      <c r="Q105" s="224">
        <v>0</v>
      </c>
      <c r="R105" s="224">
        <f>Q105*H105</f>
        <v>0</v>
      </c>
      <c r="S105" s="224">
        <v>0</v>
      </c>
      <c r="T105" s="225">
        <f>S105*H105</f>
        <v>0</v>
      </c>
      <c r="AR105" s="16" t="s">
        <v>163</v>
      </c>
      <c r="AT105" s="16" t="s">
        <v>158</v>
      </c>
      <c r="AU105" s="16" t="s">
        <v>79</v>
      </c>
      <c r="AY105" s="16" t="s">
        <v>156</v>
      </c>
      <c r="BE105" s="226">
        <f>IF(N105="základní",J105,0)</f>
        <v>0</v>
      </c>
      <c r="BF105" s="226">
        <f>IF(N105="snížená",J105,0)</f>
        <v>0</v>
      </c>
      <c r="BG105" s="226">
        <f>IF(N105="zákl. přenesená",J105,0)</f>
        <v>0</v>
      </c>
      <c r="BH105" s="226">
        <f>IF(N105="sníž. přenesená",J105,0)</f>
        <v>0</v>
      </c>
      <c r="BI105" s="226">
        <f>IF(N105="nulová",J105,0)</f>
        <v>0</v>
      </c>
      <c r="BJ105" s="16" t="s">
        <v>21</v>
      </c>
      <c r="BK105" s="226">
        <f>ROUND(I105*H105,2)</f>
        <v>0</v>
      </c>
      <c r="BL105" s="16" t="s">
        <v>163</v>
      </c>
      <c r="BM105" s="16" t="s">
        <v>725</v>
      </c>
    </row>
    <row r="106" s="1" customFormat="1">
      <c r="B106" s="37"/>
      <c r="C106" s="38"/>
      <c r="D106" s="227" t="s">
        <v>165</v>
      </c>
      <c r="E106" s="38"/>
      <c r="F106" s="228" t="s">
        <v>726</v>
      </c>
      <c r="G106" s="38"/>
      <c r="H106" s="38"/>
      <c r="I106" s="142"/>
      <c r="J106" s="38"/>
      <c r="K106" s="38"/>
      <c r="L106" s="42"/>
      <c r="M106" s="229"/>
      <c r="N106" s="78"/>
      <c r="O106" s="78"/>
      <c r="P106" s="78"/>
      <c r="Q106" s="78"/>
      <c r="R106" s="78"/>
      <c r="S106" s="78"/>
      <c r="T106" s="79"/>
      <c r="AT106" s="16" t="s">
        <v>165</v>
      </c>
      <c r="AU106" s="16" t="s">
        <v>79</v>
      </c>
    </row>
    <row r="107" s="1" customFormat="1">
      <c r="B107" s="37"/>
      <c r="C107" s="38"/>
      <c r="D107" s="227" t="s">
        <v>167</v>
      </c>
      <c r="E107" s="38"/>
      <c r="F107" s="230" t="s">
        <v>727</v>
      </c>
      <c r="G107" s="38"/>
      <c r="H107" s="38"/>
      <c r="I107" s="142"/>
      <c r="J107" s="38"/>
      <c r="K107" s="38"/>
      <c r="L107" s="42"/>
      <c r="M107" s="229"/>
      <c r="N107" s="78"/>
      <c r="O107" s="78"/>
      <c r="P107" s="78"/>
      <c r="Q107" s="78"/>
      <c r="R107" s="78"/>
      <c r="S107" s="78"/>
      <c r="T107" s="79"/>
      <c r="AT107" s="16" t="s">
        <v>167</v>
      </c>
      <c r="AU107" s="16" t="s">
        <v>79</v>
      </c>
    </row>
    <row r="108" s="1" customFormat="1">
      <c r="B108" s="37"/>
      <c r="C108" s="38"/>
      <c r="D108" s="227" t="s">
        <v>189</v>
      </c>
      <c r="E108" s="38"/>
      <c r="F108" s="230" t="s">
        <v>728</v>
      </c>
      <c r="G108" s="38"/>
      <c r="H108" s="38"/>
      <c r="I108" s="142"/>
      <c r="J108" s="38"/>
      <c r="K108" s="38"/>
      <c r="L108" s="42"/>
      <c r="M108" s="229"/>
      <c r="N108" s="78"/>
      <c r="O108" s="78"/>
      <c r="P108" s="78"/>
      <c r="Q108" s="78"/>
      <c r="R108" s="78"/>
      <c r="S108" s="78"/>
      <c r="T108" s="79"/>
      <c r="AT108" s="16" t="s">
        <v>189</v>
      </c>
      <c r="AU108" s="16" t="s">
        <v>79</v>
      </c>
    </row>
    <row r="109" s="12" customFormat="1">
      <c r="B109" s="231"/>
      <c r="C109" s="232"/>
      <c r="D109" s="227" t="s">
        <v>169</v>
      </c>
      <c r="E109" s="233" t="s">
        <v>1</v>
      </c>
      <c r="F109" s="234" t="s">
        <v>721</v>
      </c>
      <c r="G109" s="232"/>
      <c r="H109" s="233" t="s">
        <v>1</v>
      </c>
      <c r="I109" s="235"/>
      <c r="J109" s="232"/>
      <c r="K109" s="232"/>
      <c r="L109" s="236"/>
      <c r="M109" s="237"/>
      <c r="N109" s="238"/>
      <c r="O109" s="238"/>
      <c r="P109" s="238"/>
      <c r="Q109" s="238"/>
      <c r="R109" s="238"/>
      <c r="S109" s="238"/>
      <c r="T109" s="239"/>
      <c r="AT109" s="240" t="s">
        <v>169</v>
      </c>
      <c r="AU109" s="240" t="s">
        <v>79</v>
      </c>
      <c r="AV109" s="12" t="s">
        <v>21</v>
      </c>
      <c r="AW109" s="12" t="s">
        <v>34</v>
      </c>
      <c r="AX109" s="12" t="s">
        <v>71</v>
      </c>
      <c r="AY109" s="240" t="s">
        <v>156</v>
      </c>
    </row>
    <row r="110" s="13" customFormat="1">
      <c r="B110" s="241"/>
      <c r="C110" s="242"/>
      <c r="D110" s="227" t="s">
        <v>169</v>
      </c>
      <c r="E110" s="243" t="s">
        <v>1</v>
      </c>
      <c r="F110" s="244" t="s">
        <v>722</v>
      </c>
      <c r="G110" s="242"/>
      <c r="H110" s="245">
        <v>19.949999999999999</v>
      </c>
      <c r="I110" s="246"/>
      <c r="J110" s="242"/>
      <c r="K110" s="242"/>
      <c r="L110" s="247"/>
      <c r="M110" s="248"/>
      <c r="N110" s="249"/>
      <c r="O110" s="249"/>
      <c r="P110" s="249"/>
      <c r="Q110" s="249"/>
      <c r="R110" s="249"/>
      <c r="S110" s="249"/>
      <c r="T110" s="250"/>
      <c r="AT110" s="251" t="s">
        <v>169</v>
      </c>
      <c r="AU110" s="251" t="s">
        <v>79</v>
      </c>
      <c r="AV110" s="13" t="s">
        <v>79</v>
      </c>
      <c r="AW110" s="13" t="s">
        <v>34</v>
      </c>
      <c r="AX110" s="13" t="s">
        <v>21</v>
      </c>
      <c r="AY110" s="251" t="s">
        <v>156</v>
      </c>
    </row>
    <row r="111" s="1" customFormat="1" ht="22.5" customHeight="1">
      <c r="B111" s="37"/>
      <c r="C111" s="263" t="s">
        <v>198</v>
      </c>
      <c r="D111" s="263" t="s">
        <v>297</v>
      </c>
      <c r="E111" s="264" t="s">
        <v>729</v>
      </c>
      <c r="F111" s="265" t="s">
        <v>730</v>
      </c>
      <c r="G111" s="266" t="s">
        <v>282</v>
      </c>
      <c r="H111" s="267">
        <v>43.049999999999997</v>
      </c>
      <c r="I111" s="268"/>
      <c r="J111" s="269">
        <f>ROUND(I111*H111,2)</f>
        <v>0</v>
      </c>
      <c r="K111" s="265" t="s">
        <v>705</v>
      </c>
      <c r="L111" s="270"/>
      <c r="M111" s="271" t="s">
        <v>1</v>
      </c>
      <c r="N111" s="272" t="s">
        <v>42</v>
      </c>
      <c r="O111" s="78"/>
      <c r="P111" s="224">
        <f>O111*H111</f>
        <v>0</v>
      </c>
      <c r="Q111" s="224">
        <v>1</v>
      </c>
      <c r="R111" s="224">
        <f>Q111*H111</f>
        <v>43.049999999999997</v>
      </c>
      <c r="S111" s="224">
        <v>0</v>
      </c>
      <c r="T111" s="225">
        <f>S111*H111</f>
        <v>0</v>
      </c>
      <c r="AR111" s="16" t="s">
        <v>221</v>
      </c>
      <c r="AT111" s="16" t="s">
        <v>297</v>
      </c>
      <c r="AU111" s="16" t="s">
        <v>79</v>
      </c>
      <c r="AY111" s="16" t="s">
        <v>156</v>
      </c>
      <c r="BE111" s="226">
        <f>IF(N111="základní",J111,0)</f>
        <v>0</v>
      </c>
      <c r="BF111" s="226">
        <f>IF(N111="snížená",J111,0)</f>
        <v>0</v>
      </c>
      <c r="BG111" s="226">
        <f>IF(N111="zákl. přenesená",J111,0)</f>
        <v>0</v>
      </c>
      <c r="BH111" s="226">
        <f>IF(N111="sníž. přenesená",J111,0)</f>
        <v>0</v>
      </c>
      <c r="BI111" s="226">
        <f>IF(N111="nulová",J111,0)</f>
        <v>0</v>
      </c>
      <c r="BJ111" s="16" t="s">
        <v>21</v>
      </c>
      <c r="BK111" s="226">
        <f>ROUND(I111*H111,2)</f>
        <v>0</v>
      </c>
      <c r="BL111" s="16" t="s">
        <v>163</v>
      </c>
      <c r="BM111" s="16" t="s">
        <v>731</v>
      </c>
    </row>
    <row r="112" s="1" customFormat="1">
      <c r="B112" s="37"/>
      <c r="C112" s="38"/>
      <c r="D112" s="227" t="s">
        <v>165</v>
      </c>
      <c r="E112" s="38"/>
      <c r="F112" s="228" t="s">
        <v>730</v>
      </c>
      <c r="G112" s="38"/>
      <c r="H112" s="38"/>
      <c r="I112" s="142"/>
      <c r="J112" s="38"/>
      <c r="K112" s="38"/>
      <c r="L112" s="42"/>
      <c r="M112" s="229"/>
      <c r="N112" s="78"/>
      <c r="O112" s="78"/>
      <c r="P112" s="78"/>
      <c r="Q112" s="78"/>
      <c r="R112" s="78"/>
      <c r="S112" s="78"/>
      <c r="T112" s="79"/>
      <c r="AT112" s="16" t="s">
        <v>165</v>
      </c>
      <c r="AU112" s="16" t="s">
        <v>79</v>
      </c>
    </row>
    <row r="113" s="13" customFormat="1">
      <c r="B113" s="241"/>
      <c r="C113" s="242"/>
      <c r="D113" s="227" t="s">
        <v>169</v>
      </c>
      <c r="E113" s="243" t="s">
        <v>1</v>
      </c>
      <c r="F113" s="244" t="s">
        <v>732</v>
      </c>
      <c r="G113" s="242"/>
      <c r="H113" s="245">
        <v>43.049999999999997</v>
      </c>
      <c r="I113" s="246"/>
      <c r="J113" s="242"/>
      <c r="K113" s="242"/>
      <c r="L113" s="247"/>
      <c r="M113" s="248"/>
      <c r="N113" s="249"/>
      <c r="O113" s="249"/>
      <c r="P113" s="249"/>
      <c r="Q113" s="249"/>
      <c r="R113" s="249"/>
      <c r="S113" s="249"/>
      <c r="T113" s="250"/>
      <c r="AT113" s="251" t="s">
        <v>169</v>
      </c>
      <c r="AU113" s="251" t="s">
        <v>79</v>
      </c>
      <c r="AV113" s="13" t="s">
        <v>79</v>
      </c>
      <c r="AW113" s="13" t="s">
        <v>34</v>
      </c>
      <c r="AX113" s="13" t="s">
        <v>21</v>
      </c>
      <c r="AY113" s="251" t="s">
        <v>156</v>
      </c>
    </row>
    <row r="114" s="1" customFormat="1" ht="22.5" customHeight="1">
      <c r="B114" s="37"/>
      <c r="C114" s="215" t="s">
        <v>207</v>
      </c>
      <c r="D114" s="215" t="s">
        <v>158</v>
      </c>
      <c r="E114" s="216" t="s">
        <v>733</v>
      </c>
      <c r="F114" s="217" t="s">
        <v>734</v>
      </c>
      <c r="G114" s="218" t="s">
        <v>177</v>
      </c>
      <c r="H114" s="219">
        <v>8.75</v>
      </c>
      <c r="I114" s="220"/>
      <c r="J114" s="221">
        <f>ROUND(I114*H114,2)</f>
        <v>0</v>
      </c>
      <c r="K114" s="217" t="s">
        <v>705</v>
      </c>
      <c r="L114" s="42"/>
      <c r="M114" s="222" t="s">
        <v>1</v>
      </c>
      <c r="N114" s="223" t="s">
        <v>42</v>
      </c>
      <c r="O114" s="78"/>
      <c r="P114" s="224">
        <f>O114*H114</f>
        <v>0</v>
      </c>
      <c r="Q114" s="224">
        <v>0</v>
      </c>
      <c r="R114" s="224">
        <f>Q114*H114</f>
        <v>0</v>
      </c>
      <c r="S114" s="224">
        <v>0</v>
      </c>
      <c r="T114" s="225">
        <f>S114*H114</f>
        <v>0</v>
      </c>
      <c r="AR114" s="16" t="s">
        <v>163</v>
      </c>
      <c r="AT114" s="16" t="s">
        <v>158</v>
      </c>
      <c r="AU114" s="16" t="s">
        <v>79</v>
      </c>
      <c r="AY114" s="16" t="s">
        <v>156</v>
      </c>
      <c r="BE114" s="226">
        <f>IF(N114="základní",J114,0)</f>
        <v>0</v>
      </c>
      <c r="BF114" s="226">
        <f>IF(N114="snížená",J114,0)</f>
        <v>0</v>
      </c>
      <c r="BG114" s="226">
        <f>IF(N114="zákl. přenesená",J114,0)</f>
        <v>0</v>
      </c>
      <c r="BH114" s="226">
        <f>IF(N114="sníž. přenesená",J114,0)</f>
        <v>0</v>
      </c>
      <c r="BI114" s="226">
        <f>IF(N114="nulová",J114,0)</f>
        <v>0</v>
      </c>
      <c r="BJ114" s="16" t="s">
        <v>21</v>
      </c>
      <c r="BK114" s="226">
        <f>ROUND(I114*H114,2)</f>
        <v>0</v>
      </c>
      <c r="BL114" s="16" t="s">
        <v>163</v>
      </c>
      <c r="BM114" s="16" t="s">
        <v>735</v>
      </c>
    </row>
    <row r="115" s="1" customFormat="1">
      <c r="B115" s="37"/>
      <c r="C115" s="38"/>
      <c r="D115" s="227" t="s">
        <v>165</v>
      </c>
      <c r="E115" s="38"/>
      <c r="F115" s="228" t="s">
        <v>736</v>
      </c>
      <c r="G115" s="38"/>
      <c r="H115" s="38"/>
      <c r="I115" s="142"/>
      <c r="J115" s="38"/>
      <c r="K115" s="38"/>
      <c r="L115" s="42"/>
      <c r="M115" s="229"/>
      <c r="N115" s="78"/>
      <c r="O115" s="78"/>
      <c r="P115" s="78"/>
      <c r="Q115" s="78"/>
      <c r="R115" s="78"/>
      <c r="S115" s="78"/>
      <c r="T115" s="79"/>
      <c r="AT115" s="16" t="s">
        <v>165</v>
      </c>
      <c r="AU115" s="16" t="s">
        <v>79</v>
      </c>
    </row>
    <row r="116" s="1" customFormat="1">
      <c r="B116" s="37"/>
      <c r="C116" s="38"/>
      <c r="D116" s="227" t="s">
        <v>167</v>
      </c>
      <c r="E116" s="38"/>
      <c r="F116" s="230" t="s">
        <v>737</v>
      </c>
      <c r="G116" s="38"/>
      <c r="H116" s="38"/>
      <c r="I116" s="142"/>
      <c r="J116" s="38"/>
      <c r="K116" s="38"/>
      <c r="L116" s="42"/>
      <c r="M116" s="229"/>
      <c r="N116" s="78"/>
      <c r="O116" s="78"/>
      <c r="P116" s="78"/>
      <c r="Q116" s="78"/>
      <c r="R116" s="78"/>
      <c r="S116" s="78"/>
      <c r="T116" s="79"/>
      <c r="AT116" s="16" t="s">
        <v>167</v>
      </c>
      <c r="AU116" s="16" t="s">
        <v>79</v>
      </c>
    </row>
    <row r="117" s="1" customFormat="1">
      <c r="B117" s="37"/>
      <c r="C117" s="38"/>
      <c r="D117" s="227" t="s">
        <v>189</v>
      </c>
      <c r="E117" s="38"/>
      <c r="F117" s="230" t="s">
        <v>738</v>
      </c>
      <c r="G117" s="38"/>
      <c r="H117" s="38"/>
      <c r="I117" s="142"/>
      <c r="J117" s="38"/>
      <c r="K117" s="38"/>
      <c r="L117" s="42"/>
      <c r="M117" s="229"/>
      <c r="N117" s="78"/>
      <c r="O117" s="78"/>
      <c r="P117" s="78"/>
      <c r="Q117" s="78"/>
      <c r="R117" s="78"/>
      <c r="S117" s="78"/>
      <c r="T117" s="79"/>
      <c r="AT117" s="16" t="s">
        <v>189</v>
      </c>
      <c r="AU117" s="16" t="s">
        <v>79</v>
      </c>
    </row>
    <row r="118" s="12" customFormat="1">
      <c r="B118" s="231"/>
      <c r="C118" s="232"/>
      <c r="D118" s="227" t="s">
        <v>169</v>
      </c>
      <c r="E118" s="233" t="s">
        <v>1</v>
      </c>
      <c r="F118" s="234" t="s">
        <v>739</v>
      </c>
      <c r="G118" s="232"/>
      <c r="H118" s="233" t="s">
        <v>1</v>
      </c>
      <c r="I118" s="235"/>
      <c r="J118" s="232"/>
      <c r="K118" s="232"/>
      <c r="L118" s="236"/>
      <c r="M118" s="237"/>
      <c r="N118" s="238"/>
      <c r="O118" s="238"/>
      <c r="P118" s="238"/>
      <c r="Q118" s="238"/>
      <c r="R118" s="238"/>
      <c r="S118" s="238"/>
      <c r="T118" s="239"/>
      <c r="AT118" s="240" t="s">
        <v>169</v>
      </c>
      <c r="AU118" s="240" t="s">
        <v>79</v>
      </c>
      <c r="AV118" s="12" t="s">
        <v>21</v>
      </c>
      <c r="AW118" s="12" t="s">
        <v>34</v>
      </c>
      <c r="AX118" s="12" t="s">
        <v>71</v>
      </c>
      <c r="AY118" s="240" t="s">
        <v>156</v>
      </c>
    </row>
    <row r="119" s="13" customFormat="1">
      <c r="B119" s="241"/>
      <c r="C119" s="242"/>
      <c r="D119" s="227" t="s">
        <v>169</v>
      </c>
      <c r="E119" s="243" t="s">
        <v>1</v>
      </c>
      <c r="F119" s="244" t="s">
        <v>740</v>
      </c>
      <c r="G119" s="242"/>
      <c r="H119" s="245">
        <v>8.75</v>
      </c>
      <c r="I119" s="246"/>
      <c r="J119" s="242"/>
      <c r="K119" s="242"/>
      <c r="L119" s="247"/>
      <c r="M119" s="248"/>
      <c r="N119" s="249"/>
      <c r="O119" s="249"/>
      <c r="P119" s="249"/>
      <c r="Q119" s="249"/>
      <c r="R119" s="249"/>
      <c r="S119" s="249"/>
      <c r="T119" s="250"/>
      <c r="AT119" s="251" t="s">
        <v>169</v>
      </c>
      <c r="AU119" s="251" t="s">
        <v>79</v>
      </c>
      <c r="AV119" s="13" t="s">
        <v>79</v>
      </c>
      <c r="AW119" s="13" t="s">
        <v>34</v>
      </c>
      <c r="AX119" s="13" t="s">
        <v>21</v>
      </c>
      <c r="AY119" s="251" t="s">
        <v>156</v>
      </c>
    </row>
    <row r="120" s="1" customFormat="1" ht="22.5" customHeight="1">
      <c r="B120" s="37"/>
      <c r="C120" s="263" t="s">
        <v>215</v>
      </c>
      <c r="D120" s="263" t="s">
        <v>297</v>
      </c>
      <c r="E120" s="264" t="s">
        <v>741</v>
      </c>
      <c r="F120" s="265" t="s">
        <v>742</v>
      </c>
      <c r="G120" s="266" t="s">
        <v>519</v>
      </c>
      <c r="H120" s="267">
        <v>578</v>
      </c>
      <c r="I120" s="268"/>
      <c r="J120" s="269">
        <f>ROUND(I120*H120,2)</f>
        <v>0</v>
      </c>
      <c r="K120" s="265" t="s">
        <v>705</v>
      </c>
      <c r="L120" s="270"/>
      <c r="M120" s="271" t="s">
        <v>1</v>
      </c>
      <c r="N120" s="272" t="s">
        <v>42</v>
      </c>
      <c r="O120" s="78"/>
      <c r="P120" s="224">
        <f>O120*H120</f>
        <v>0</v>
      </c>
      <c r="Q120" s="224">
        <v>0.00018000000000000001</v>
      </c>
      <c r="R120" s="224">
        <f>Q120*H120</f>
        <v>0.10404000000000001</v>
      </c>
      <c r="S120" s="224">
        <v>0</v>
      </c>
      <c r="T120" s="225">
        <f>S120*H120</f>
        <v>0</v>
      </c>
      <c r="AR120" s="16" t="s">
        <v>221</v>
      </c>
      <c r="AT120" s="16" t="s">
        <v>297</v>
      </c>
      <c r="AU120" s="16" t="s">
        <v>79</v>
      </c>
      <c r="AY120" s="16" t="s">
        <v>156</v>
      </c>
      <c r="BE120" s="226">
        <f>IF(N120="základní",J120,0)</f>
        <v>0</v>
      </c>
      <c r="BF120" s="226">
        <f>IF(N120="snížená",J120,0)</f>
        <v>0</v>
      </c>
      <c r="BG120" s="226">
        <f>IF(N120="zákl. přenesená",J120,0)</f>
        <v>0</v>
      </c>
      <c r="BH120" s="226">
        <f>IF(N120="sníž. přenesená",J120,0)</f>
        <v>0</v>
      </c>
      <c r="BI120" s="226">
        <f>IF(N120="nulová",J120,0)</f>
        <v>0</v>
      </c>
      <c r="BJ120" s="16" t="s">
        <v>21</v>
      </c>
      <c r="BK120" s="226">
        <f>ROUND(I120*H120,2)</f>
        <v>0</v>
      </c>
      <c r="BL120" s="16" t="s">
        <v>163</v>
      </c>
      <c r="BM120" s="16" t="s">
        <v>743</v>
      </c>
    </row>
    <row r="121" s="1" customFormat="1">
      <c r="B121" s="37"/>
      <c r="C121" s="38"/>
      <c r="D121" s="227" t="s">
        <v>165</v>
      </c>
      <c r="E121" s="38"/>
      <c r="F121" s="228" t="s">
        <v>742</v>
      </c>
      <c r="G121" s="38"/>
      <c r="H121" s="38"/>
      <c r="I121" s="142"/>
      <c r="J121" s="38"/>
      <c r="K121" s="38"/>
      <c r="L121" s="42"/>
      <c r="M121" s="229"/>
      <c r="N121" s="78"/>
      <c r="O121" s="78"/>
      <c r="P121" s="78"/>
      <c r="Q121" s="78"/>
      <c r="R121" s="78"/>
      <c r="S121" s="78"/>
      <c r="T121" s="79"/>
      <c r="AT121" s="16" t="s">
        <v>165</v>
      </c>
      <c r="AU121" s="16" t="s">
        <v>79</v>
      </c>
    </row>
    <row r="122" s="12" customFormat="1">
      <c r="B122" s="231"/>
      <c r="C122" s="232"/>
      <c r="D122" s="227" t="s">
        <v>169</v>
      </c>
      <c r="E122" s="233" t="s">
        <v>1</v>
      </c>
      <c r="F122" s="234" t="s">
        <v>744</v>
      </c>
      <c r="G122" s="232"/>
      <c r="H122" s="233" t="s">
        <v>1</v>
      </c>
      <c r="I122" s="235"/>
      <c r="J122" s="232"/>
      <c r="K122" s="232"/>
      <c r="L122" s="236"/>
      <c r="M122" s="237"/>
      <c r="N122" s="238"/>
      <c r="O122" s="238"/>
      <c r="P122" s="238"/>
      <c r="Q122" s="238"/>
      <c r="R122" s="238"/>
      <c r="S122" s="238"/>
      <c r="T122" s="239"/>
      <c r="AT122" s="240" t="s">
        <v>169</v>
      </c>
      <c r="AU122" s="240" t="s">
        <v>79</v>
      </c>
      <c r="AV122" s="12" t="s">
        <v>21</v>
      </c>
      <c r="AW122" s="12" t="s">
        <v>34</v>
      </c>
      <c r="AX122" s="12" t="s">
        <v>71</v>
      </c>
      <c r="AY122" s="240" t="s">
        <v>156</v>
      </c>
    </row>
    <row r="123" s="13" customFormat="1">
      <c r="B123" s="241"/>
      <c r="C123" s="242"/>
      <c r="D123" s="227" t="s">
        <v>169</v>
      </c>
      <c r="E123" s="243" t="s">
        <v>1</v>
      </c>
      <c r="F123" s="244" t="s">
        <v>745</v>
      </c>
      <c r="G123" s="242"/>
      <c r="H123" s="245">
        <v>578</v>
      </c>
      <c r="I123" s="246"/>
      <c r="J123" s="242"/>
      <c r="K123" s="242"/>
      <c r="L123" s="247"/>
      <c r="M123" s="248"/>
      <c r="N123" s="249"/>
      <c r="O123" s="249"/>
      <c r="P123" s="249"/>
      <c r="Q123" s="249"/>
      <c r="R123" s="249"/>
      <c r="S123" s="249"/>
      <c r="T123" s="250"/>
      <c r="AT123" s="251" t="s">
        <v>169</v>
      </c>
      <c r="AU123" s="251" t="s">
        <v>79</v>
      </c>
      <c r="AV123" s="13" t="s">
        <v>79</v>
      </c>
      <c r="AW123" s="13" t="s">
        <v>34</v>
      </c>
      <c r="AX123" s="13" t="s">
        <v>21</v>
      </c>
      <c r="AY123" s="251" t="s">
        <v>156</v>
      </c>
    </row>
    <row r="124" s="1" customFormat="1" ht="22.5" customHeight="1">
      <c r="B124" s="37"/>
      <c r="C124" s="215" t="s">
        <v>221</v>
      </c>
      <c r="D124" s="215" t="s">
        <v>158</v>
      </c>
      <c r="E124" s="216" t="s">
        <v>746</v>
      </c>
      <c r="F124" s="217" t="s">
        <v>747</v>
      </c>
      <c r="G124" s="218" t="s">
        <v>748</v>
      </c>
      <c r="H124" s="219">
        <v>0.01</v>
      </c>
      <c r="I124" s="220"/>
      <c r="J124" s="221">
        <f>ROUND(I124*H124,2)</f>
        <v>0</v>
      </c>
      <c r="K124" s="217" t="s">
        <v>705</v>
      </c>
      <c r="L124" s="42"/>
      <c r="M124" s="222" t="s">
        <v>1</v>
      </c>
      <c r="N124" s="223" t="s">
        <v>42</v>
      </c>
      <c r="O124" s="78"/>
      <c r="P124" s="224">
        <f>O124*H124</f>
        <v>0</v>
      </c>
      <c r="Q124" s="224">
        <v>0</v>
      </c>
      <c r="R124" s="224">
        <f>Q124*H124</f>
        <v>0</v>
      </c>
      <c r="S124" s="224">
        <v>0</v>
      </c>
      <c r="T124" s="225">
        <f>S124*H124</f>
        <v>0</v>
      </c>
      <c r="AR124" s="16" t="s">
        <v>163</v>
      </c>
      <c r="AT124" s="16" t="s">
        <v>158</v>
      </c>
      <c r="AU124" s="16" t="s">
        <v>79</v>
      </c>
      <c r="AY124" s="16" t="s">
        <v>156</v>
      </c>
      <c r="BE124" s="226">
        <f>IF(N124="základní",J124,0)</f>
        <v>0</v>
      </c>
      <c r="BF124" s="226">
        <f>IF(N124="snížená",J124,0)</f>
        <v>0</v>
      </c>
      <c r="BG124" s="226">
        <f>IF(N124="zákl. přenesená",J124,0)</f>
        <v>0</v>
      </c>
      <c r="BH124" s="226">
        <f>IF(N124="sníž. přenesená",J124,0)</f>
        <v>0</v>
      </c>
      <c r="BI124" s="226">
        <f>IF(N124="nulová",J124,0)</f>
        <v>0</v>
      </c>
      <c r="BJ124" s="16" t="s">
        <v>21</v>
      </c>
      <c r="BK124" s="226">
        <f>ROUND(I124*H124,2)</f>
        <v>0</v>
      </c>
      <c r="BL124" s="16" t="s">
        <v>163</v>
      </c>
      <c r="BM124" s="16" t="s">
        <v>749</v>
      </c>
    </row>
    <row r="125" s="1" customFormat="1">
      <c r="B125" s="37"/>
      <c r="C125" s="38"/>
      <c r="D125" s="227" t="s">
        <v>165</v>
      </c>
      <c r="E125" s="38"/>
      <c r="F125" s="228" t="s">
        <v>750</v>
      </c>
      <c r="G125" s="38"/>
      <c r="H125" s="38"/>
      <c r="I125" s="142"/>
      <c r="J125" s="38"/>
      <c r="K125" s="38"/>
      <c r="L125" s="42"/>
      <c r="M125" s="229"/>
      <c r="N125" s="78"/>
      <c r="O125" s="78"/>
      <c r="P125" s="78"/>
      <c r="Q125" s="78"/>
      <c r="R125" s="78"/>
      <c r="S125" s="78"/>
      <c r="T125" s="79"/>
      <c r="AT125" s="16" t="s">
        <v>165</v>
      </c>
      <c r="AU125" s="16" t="s">
        <v>79</v>
      </c>
    </row>
    <row r="126" s="1" customFormat="1">
      <c r="B126" s="37"/>
      <c r="C126" s="38"/>
      <c r="D126" s="227" t="s">
        <v>167</v>
      </c>
      <c r="E126" s="38"/>
      <c r="F126" s="230" t="s">
        <v>751</v>
      </c>
      <c r="G126" s="38"/>
      <c r="H126" s="38"/>
      <c r="I126" s="142"/>
      <c r="J126" s="38"/>
      <c r="K126" s="38"/>
      <c r="L126" s="42"/>
      <c r="M126" s="229"/>
      <c r="N126" s="78"/>
      <c r="O126" s="78"/>
      <c r="P126" s="78"/>
      <c r="Q126" s="78"/>
      <c r="R126" s="78"/>
      <c r="S126" s="78"/>
      <c r="T126" s="79"/>
      <c r="AT126" s="16" t="s">
        <v>167</v>
      </c>
      <c r="AU126" s="16" t="s">
        <v>79</v>
      </c>
    </row>
    <row r="127" s="1" customFormat="1">
      <c r="B127" s="37"/>
      <c r="C127" s="38"/>
      <c r="D127" s="227" t="s">
        <v>189</v>
      </c>
      <c r="E127" s="38"/>
      <c r="F127" s="230" t="s">
        <v>752</v>
      </c>
      <c r="G127" s="38"/>
      <c r="H127" s="38"/>
      <c r="I127" s="142"/>
      <c r="J127" s="38"/>
      <c r="K127" s="38"/>
      <c r="L127" s="42"/>
      <c r="M127" s="229"/>
      <c r="N127" s="78"/>
      <c r="O127" s="78"/>
      <c r="P127" s="78"/>
      <c r="Q127" s="78"/>
      <c r="R127" s="78"/>
      <c r="S127" s="78"/>
      <c r="T127" s="79"/>
      <c r="AT127" s="16" t="s">
        <v>189</v>
      </c>
      <c r="AU127" s="16" t="s">
        <v>79</v>
      </c>
    </row>
    <row r="128" s="12" customFormat="1">
      <c r="B128" s="231"/>
      <c r="C128" s="232"/>
      <c r="D128" s="227" t="s">
        <v>169</v>
      </c>
      <c r="E128" s="233" t="s">
        <v>1</v>
      </c>
      <c r="F128" s="234" t="s">
        <v>753</v>
      </c>
      <c r="G128" s="232"/>
      <c r="H128" s="233" t="s">
        <v>1</v>
      </c>
      <c r="I128" s="235"/>
      <c r="J128" s="232"/>
      <c r="K128" s="232"/>
      <c r="L128" s="236"/>
      <c r="M128" s="237"/>
      <c r="N128" s="238"/>
      <c r="O128" s="238"/>
      <c r="P128" s="238"/>
      <c r="Q128" s="238"/>
      <c r="R128" s="238"/>
      <c r="S128" s="238"/>
      <c r="T128" s="239"/>
      <c r="AT128" s="240" t="s">
        <v>169</v>
      </c>
      <c r="AU128" s="240" t="s">
        <v>79</v>
      </c>
      <c r="AV128" s="12" t="s">
        <v>21</v>
      </c>
      <c r="AW128" s="12" t="s">
        <v>34</v>
      </c>
      <c r="AX128" s="12" t="s">
        <v>71</v>
      </c>
      <c r="AY128" s="240" t="s">
        <v>156</v>
      </c>
    </row>
    <row r="129" s="13" customFormat="1">
      <c r="B129" s="241"/>
      <c r="C129" s="242"/>
      <c r="D129" s="227" t="s">
        <v>169</v>
      </c>
      <c r="E129" s="243" t="s">
        <v>1</v>
      </c>
      <c r="F129" s="244" t="s">
        <v>754</v>
      </c>
      <c r="G129" s="242"/>
      <c r="H129" s="245">
        <v>0.01</v>
      </c>
      <c r="I129" s="246"/>
      <c r="J129" s="242"/>
      <c r="K129" s="242"/>
      <c r="L129" s="247"/>
      <c r="M129" s="248"/>
      <c r="N129" s="249"/>
      <c r="O129" s="249"/>
      <c r="P129" s="249"/>
      <c r="Q129" s="249"/>
      <c r="R129" s="249"/>
      <c r="S129" s="249"/>
      <c r="T129" s="250"/>
      <c r="AT129" s="251" t="s">
        <v>169</v>
      </c>
      <c r="AU129" s="251" t="s">
        <v>79</v>
      </c>
      <c r="AV129" s="13" t="s">
        <v>79</v>
      </c>
      <c r="AW129" s="13" t="s">
        <v>34</v>
      </c>
      <c r="AX129" s="13" t="s">
        <v>21</v>
      </c>
      <c r="AY129" s="251" t="s">
        <v>156</v>
      </c>
    </row>
    <row r="130" s="1" customFormat="1" ht="22.5" customHeight="1">
      <c r="B130" s="37"/>
      <c r="C130" s="215" t="s">
        <v>227</v>
      </c>
      <c r="D130" s="215" t="s">
        <v>158</v>
      </c>
      <c r="E130" s="216" t="s">
        <v>755</v>
      </c>
      <c r="F130" s="217" t="s">
        <v>756</v>
      </c>
      <c r="G130" s="218" t="s">
        <v>748</v>
      </c>
      <c r="H130" s="219">
        <v>0.01</v>
      </c>
      <c r="I130" s="220"/>
      <c r="J130" s="221">
        <f>ROUND(I130*H130,2)</f>
        <v>0</v>
      </c>
      <c r="K130" s="217" t="s">
        <v>705</v>
      </c>
      <c r="L130" s="42"/>
      <c r="M130" s="222" t="s">
        <v>1</v>
      </c>
      <c r="N130" s="223" t="s">
        <v>42</v>
      </c>
      <c r="O130" s="78"/>
      <c r="P130" s="224">
        <f>O130*H130</f>
        <v>0</v>
      </c>
      <c r="Q130" s="224">
        <v>0</v>
      </c>
      <c r="R130" s="224">
        <f>Q130*H130</f>
        <v>0</v>
      </c>
      <c r="S130" s="224">
        <v>0</v>
      </c>
      <c r="T130" s="225">
        <f>S130*H130</f>
        <v>0</v>
      </c>
      <c r="AR130" s="16" t="s">
        <v>163</v>
      </c>
      <c r="AT130" s="16" t="s">
        <v>158</v>
      </c>
      <c r="AU130" s="16" t="s">
        <v>79</v>
      </c>
      <c r="AY130" s="16" t="s">
        <v>156</v>
      </c>
      <c r="BE130" s="226">
        <f>IF(N130="základní",J130,0)</f>
        <v>0</v>
      </c>
      <c r="BF130" s="226">
        <f>IF(N130="snížená",J130,0)</f>
        <v>0</v>
      </c>
      <c r="BG130" s="226">
        <f>IF(N130="zákl. přenesená",J130,0)</f>
        <v>0</v>
      </c>
      <c r="BH130" s="226">
        <f>IF(N130="sníž. přenesená",J130,0)</f>
        <v>0</v>
      </c>
      <c r="BI130" s="226">
        <f>IF(N130="nulová",J130,0)</f>
        <v>0</v>
      </c>
      <c r="BJ130" s="16" t="s">
        <v>21</v>
      </c>
      <c r="BK130" s="226">
        <f>ROUND(I130*H130,2)</f>
        <v>0</v>
      </c>
      <c r="BL130" s="16" t="s">
        <v>163</v>
      </c>
      <c r="BM130" s="16" t="s">
        <v>757</v>
      </c>
    </row>
    <row r="131" s="1" customFormat="1">
      <c r="B131" s="37"/>
      <c r="C131" s="38"/>
      <c r="D131" s="227" t="s">
        <v>165</v>
      </c>
      <c r="E131" s="38"/>
      <c r="F131" s="228" t="s">
        <v>758</v>
      </c>
      <c r="G131" s="38"/>
      <c r="H131" s="38"/>
      <c r="I131" s="142"/>
      <c r="J131" s="38"/>
      <c r="K131" s="38"/>
      <c r="L131" s="42"/>
      <c r="M131" s="229"/>
      <c r="N131" s="78"/>
      <c r="O131" s="78"/>
      <c r="P131" s="78"/>
      <c r="Q131" s="78"/>
      <c r="R131" s="78"/>
      <c r="S131" s="78"/>
      <c r="T131" s="79"/>
      <c r="AT131" s="16" t="s">
        <v>165</v>
      </c>
      <c r="AU131" s="16" t="s">
        <v>79</v>
      </c>
    </row>
    <row r="132" s="1" customFormat="1">
      <c r="B132" s="37"/>
      <c r="C132" s="38"/>
      <c r="D132" s="227" t="s">
        <v>167</v>
      </c>
      <c r="E132" s="38"/>
      <c r="F132" s="230" t="s">
        <v>759</v>
      </c>
      <c r="G132" s="38"/>
      <c r="H132" s="38"/>
      <c r="I132" s="142"/>
      <c r="J132" s="38"/>
      <c r="K132" s="38"/>
      <c r="L132" s="42"/>
      <c r="M132" s="229"/>
      <c r="N132" s="78"/>
      <c r="O132" s="78"/>
      <c r="P132" s="78"/>
      <c r="Q132" s="78"/>
      <c r="R132" s="78"/>
      <c r="S132" s="78"/>
      <c r="T132" s="79"/>
      <c r="AT132" s="16" t="s">
        <v>167</v>
      </c>
      <c r="AU132" s="16" t="s">
        <v>79</v>
      </c>
    </row>
    <row r="133" s="1" customFormat="1">
      <c r="B133" s="37"/>
      <c r="C133" s="38"/>
      <c r="D133" s="227" t="s">
        <v>189</v>
      </c>
      <c r="E133" s="38"/>
      <c r="F133" s="230" t="s">
        <v>760</v>
      </c>
      <c r="G133" s="38"/>
      <c r="H133" s="38"/>
      <c r="I133" s="142"/>
      <c r="J133" s="38"/>
      <c r="K133" s="38"/>
      <c r="L133" s="42"/>
      <c r="M133" s="229"/>
      <c r="N133" s="78"/>
      <c r="O133" s="78"/>
      <c r="P133" s="78"/>
      <c r="Q133" s="78"/>
      <c r="R133" s="78"/>
      <c r="S133" s="78"/>
      <c r="T133" s="79"/>
      <c r="AT133" s="16" t="s">
        <v>189</v>
      </c>
      <c r="AU133" s="16" t="s">
        <v>79</v>
      </c>
    </row>
    <row r="134" s="12" customFormat="1">
      <c r="B134" s="231"/>
      <c r="C134" s="232"/>
      <c r="D134" s="227" t="s">
        <v>169</v>
      </c>
      <c r="E134" s="233" t="s">
        <v>1</v>
      </c>
      <c r="F134" s="234" t="s">
        <v>753</v>
      </c>
      <c r="G134" s="232"/>
      <c r="H134" s="233" t="s">
        <v>1</v>
      </c>
      <c r="I134" s="235"/>
      <c r="J134" s="232"/>
      <c r="K134" s="232"/>
      <c r="L134" s="236"/>
      <c r="M134" s="237"/>
      <c r="N134" s="238"/>
      <c r="O134" s="238"/>
      <c r="P134" s="238"/>
      <c r="Q134" s="238"/>
      <c r="R134" s="238"/>
      <c r="S134" s="238"/>
      <c r="T134" s="239"/>
      <c r="AT134" s="240" t="s">
        <v>169</v>
      </c>
      <c r="AU134" s="240" t="s">
        <v>79</v>
      </c>
      <c r="AV134" s="12" t="s">
        <v>21</v>
      </c>
      <c r="AW134" s="12" t="s">
        <v>34</v>
      </c>
      <c r="AX134" s="12" t="s">
        <v>71</v>
      </c>
      <c r="AY134" s="240" t="s">
        <v>156</v>
      </c>
    </row>
    <row r="135" s="13" customFormat="1">
      <c r="B135" s="241"/>
      <c r="C135" s="242"/>
      <c r="D135" s="227" t="s">
        <v>169</v>
      </c>
      <c r="E135" s="243" t="s">
        <v>1</v>
      </c>
      <c r="F135" s="244" t="s">
        <v>754</v>
      </c>
      <c r="G135" s="242"/>
      <c r="H135" s="245">
        <v>0.01</v>
      </c>
      <c r="I135" s="246"/>
      <c r="J135" s="242"/>
      <c r="K135" s="242"/>
      <c r="L135" s="247"/>
      <c r="M135" s="248"/>
      <c r="N135" s="249"/>
      <c r="O135" s="249"/>
      <c r="P135" s="249"/>
      <c r="Q135" s="249"/>
      <c r="R135" s="249"/>
      <c r="S135" s="249"/>
      <c r="T135" s="250"/>
      <c r="AT135" s="251" t="s">
        <v>169</v>
      </c>
      <c r="AU135" s="251" t="s">
        <v>79</v>
      </c>
      <c r="AV135" s="13" t="s">
        <v>79</v>
      </c>
      <c r="AW135" s="13" t="s">
        <v>34</v>
      </c>
      <c r="AX135" s="13" t="s">
        <v>21</v>
      </c>
      <c r="AY135" s="251" t="s">
        <v>156</v>
      </c>
    </row>
    <row r="136" s="1" customFormat="1" ht="22.5" customHeight="1">
      <c r="B136" s="37"/>
      <c r="C136" s="263" t="s">
        <v>26</v>
      </c>
      <c r="D136" s="263" t="s">
        <v>297</v>
      </c>
      <c r="E136" s="264" t="s">
        <v>761</v>
      </c>
      <c r="F136" s="265" t="s">
        <v>762</v>
      </c>
      <c r="G136" s="266" t="s">
        <v>519</v>
      </c>
      <c r="H136" s="267">
        <v>1156</v>
      </c>
      <c r="I136" s="268"/>
      <c r="J136" s="269">
        <f>ROUND(I136*H136,2)</f>
        <v>0</v>
      </c>
      <c r="K136" s="265" t="s">
        <v>705</v>
      </c>
      <c r="L136" s="270"/>
      <c r="M136" s="271" t="s">
        <v>1</v>
      </c>
      <c r="N136" s="272" t="s">
        <v>42</v>
      </c>
      <c r="O136" s="78"/>
      <c r="P136" s="224">
        <f>O136*H136</f>
        <v>0</v>
      </c>
      <c r="Q136" s="224">
        <v>0.00123</v>
      </c>
      <c r="R136" s="224">
        <f>Q136*H136</f>
        <v>1.42188</v>
      </c>
      <c r="S136" s="224">
        <v>0</v>
      </c>
      <c r="T136" s="225">
        <f>S136*H136</f>
        <v>0</v>
      </c>
      <c r="AR136" s="16" t="s">
        <v>221</v>
      </c>
      <c r="AT136" s="16" t="s">
        <v>297</v>
      </c>
      <c r="AU136" s="16" t="s">
        <v>79</v>
      </c>
      <c r="AY136" s="16" t="s">
        <v>156</v>
      </c>
      <c r="BE136" s="226">
        <f>IF(N136="základní",J136,0)</f>
        <v>0</v>
      </c>
      <c r="BF136" s="226">
        <f>IF(N136="snížená",J136,0)</f>
        <v>0</v>
      </c>
      <c r="BG136" s="226">
        <f>IF(N136="zákl. přenesená",J136,0)</f>
        <v>0</v>
      </c>
      <c r="BH136" s="226">
        <f>IF(N136="sníž. přenesená",J136,0)</f>
        <v>0</v>
      </c>
      <c r="BI136" s="226">
        <f>IF(N136="nulová",J136,0)</f>
        <v>0</v>
      </c>
      <c r="BJ136" s="16" t="s">
        <v>21</v>
      </c>
      <c r="BK136" s="226">
        <f>ROUND(I136*H136,2)</f>
        <v>0</v>
      </c>
      <c r="BL136" s="16" t="s">
        <v>163</v>
      </c>
      <c r="BM136" s="16" t="s">
        <v>763</v>
      </c>
    </row>
    <row r="137" s="1" customFormat="1">
      <c r="B137" s="37"/>
      <c r="C137" s="38"/>
      <c r="D137" s="227" t="s">
        <v>165</v>
      </c>
      <c r="E137" s="38"/>
      <c r="F137" s="228" t="s">
        <v>762</v>
      </c>
      <c r="G137" s="38"/>
      <c r="H137" s="38"/>
      <c r="I137" s="142"/>
      <c r="J137" s="38"/>
      <c r="K137" s="38"/>
      <c r="L137" s="42"/>
      <c r="M137" s="229"/>
      <c r="N137" s="78"/>
      <c r="O137" s="78"/>
      <c r="P137" s="78"/>
      <c r="Q137" s="78"/>
      <c r="R137" s="78"/>
      <c r="S137" s="78"/>
      <c r="T137" s="79"/>
      <c r="AT137" s="16" t="s">
        <v>165</v>
      </c>
      <c r="AU137" s="16" t="s">
        <v>79</v>
      </c>
    </row>
    <row r="138" s="12" customFormat="1">
      <c r="B138" s="231"/>
      <c r="C138" s="232"/>
      <c r="D138" s="227" t="s">
        <v>169</v>
      </c>
      <c r="E138" s="233" t="s">
        <v>1</v>
      </c>
      <c r="F138" s="234" t="s">
        <v>744</v>
      </c>
      <c r="G138" s="232"/>
      <c r="H138" s="233" t="s">
        <v>1</v>
      </c>
      <c r="I138" s="235"/>
      <c r="J138" s="232"/>
      <c r="K138" s="232"/>
      <c r="L138" s="236"/>
      <c r="M138" s="237"/>
      <c r="N138" s="238"/>
      <c r="O138" s="238"/>
      <c r="P138" s="238"/>
      <c r="Q138" s="238"/>
      <c r="R138" s="238"/>
      <c r="S138" s="238"/>
      <c r="T138" s="239"/>
      <c r="AT138" s="240" t="s">
        <v>169</v>
      </c>
      <c r="AU138" s="240" t="s">
        <v>79</v>
      </c>
      <c r="AV138" s="12" t="s">
        <v>21</v>
      </c>
      <c r="AW138" s="12" t="s">
        <v>34</v>
      </c>
      <c r="AX138" s="12" t="s">
        <v>71</v>
      </c>
      <c r="AY138" s="240" t="s">
        <v>156</v>
      </c>
    </row>
    <row r="139" s="13" customFormat="1">
      <c r="B139" s="241"/>
      <c r="C139" s="242"/>
      <c r="D139" s="227" t="s">
        <v>169</v>
      </c>
      <c r="E139" s="243" t="s">
        <v>1</v>
      </c>
      <c r="F139" s="244" t="s">
        <v>764</v>
      </c>
      <c r="G139" s="242"/>
      <c r="H139" s="245">
        <v>1156</v>
      </c>
      <c r="I139" s="246"/>
      <c r="J139" s="242"/>
      <c r="K139" s="242"/>
      <c r="L139" s="247"/>
      <c r="M139" s="248"/>
      <c r="N139" s="249"/>
      <c r="O139" s="249"/>
      <c r="P139" s="249"/>
      <c r="Q139" s="249"/>
      <c r="R139" s="249"/>
      <c r="S139" s="249"/>
      <c r="T139" s="250"/>
      <c r="AT139" s="251" t="s">
        <v>169</v>
      </c>
      <c r="AU139" s="251" t="s">
        <v>79</v>
      </c>
      <c r="AV139" s="13" t="s">
        <v>79</v>
      </c>
      <c r="AW139" s="13" t="s">
        <v>34</v>
      </c>
      <c r="AX139" s="13" t="s">
        <v>21</v>
      </c>
      <c r="AY139" s="251" t="s">
        <v>156</v>
      </c>
    </row>
    <row r="140" s="1" customFormat="1" ht="22.5" customHeight="1">
      <c r="B140" s="37"/>
      <c r="C140" s="215" t="s">
        <v>240</v>
      </c>
      <c r="D140" s="215" t="s">
        <v>158</v>
      </c>
      <c r="E140" s="216" t="s">
        <v>765</v>
      </c>
      <c r="F140" s="217" t="s">
        <v>766</v>
      </c>
      <c r="G140" s="218" t="s">
        <v>519</v>
      </c>
      <c r="H140" s="219">
        <v>4</v>
      </c>
      <c r="I140" s="220"/>
      <c r="J140" s="221">
        <f>ROUND(I140*H140,2)</f>
        <v>0</v>
      </c>
      <c r="K140" s="217" t="s">
        <v>705</v>
      </c>
      <c r="L140" s="42"/>
      <c r="M140" s="222" t="s">
        <v>1</v>
      </c>
      <c r="N140" s="223" t="s">
        <v>42</v>
      </c>
      <c r="O140" s="78"/>
      <c r="P140" s="224">
        <f>O140*H140</f>
        <v>0</v>
      </c>
      <c r="Q140" s="224">
        <v>0</v>
      </c>
      <c r="R140" s="224">
        <f>Q140*H140</f>
        <v>0</v>
      </c>
      <c r="S140" s="224">
        <v>0</v>
      </c>
      <c r="T140" s="225">
        <f>S140*H140</f>
        <v>0</v>
      </c>
      <c r="AR140" s="16" t="s">
        <v>163</v>
      </c>
      <c r="AT140" s="16" t="s">
        <v>158</v>
      </c>
      <c r="AU140" s="16" t="s">
        <v>79</v>
      </c>
      <c r="AY140" s="16" t="s">
        <v>156</v>
      </c>
      <c r="BE140" s="226">
        <f>IF(N140="základní",J140,0)</f>
        <v>0</v>
      </c>
      <c r="BF140" s="226">
        <f>IF(N140="snížená",J140,0)</f>
        <v>0</v>
      </c>
      <c r="BG140" s="226">
        <f>IF(N140="zákl. přenesená",J140,0)</f>
        <v>0</v>
      </c>
      <c r="BH140" s="226">
        <f>IF(N140="sníž. přenesená",J140,0)</f>
        <v>0</v>
      </c>
      <c r="BI140" s="226">
        <f>IF(N140="nulová",J140,0)</f>
        <v>0</v>
      </c>
      <c r="BJ140" s="16" t="s">
        <v>21</v>
      </c>
      <c r="BK140" s="226">
        <f>ROUND(I140*H140,2)</f>
        <v>0</v>
      </c>
      <c r="BL140" s="16" t="s">
        <v>163</v>
      </c>
      <c r="BM140" s="16" t="s">
        <v>767</v>
      </c>
    </row>
    <row r="141" s="1" customFormat="1">
      <c r="B141" s="37"/>
      <c r="C141" s="38"/>
      <c r="D141" s="227" t="s">
        <v>165</v>
      </c>
      <c r="E141" s="38"/>
      <c r="F141" s="228" t="s">
        <v>768</v>
      </c>
      <c r="G141" s="38"/>
      <c r="H141" s="38"/>
      <c r="I141" s="142"/>
      <c r="J141" s="38"/>
      <c r="K141" s="38"/>
      <c r="L141" s="42"/>
      <c r="M141" s="229"/>
      <c r="N141" s="78"/>
      <c r="O141" s="78"/>
      <c r="P141" s="78"/>
      <c r="Q141" s="78"/>
      <c r="R141" s="78"/>
      <c r="S141" s="78"/>
      <c r="T141" s="79"/>
      <c r="AT141" s="16" t="s">
        <v>165</v>
      </c>
      <c r="AU141" s="16" t="s">
        <v>79</v>
      </c>
    </row>
    <row r="142" s="1" customFormat="1">
      <c r="B142" s="37"/>
      <c r="C142" s="38"/>
      <c r="D142" s="227" t="s">
        <v>167</v>
      </c>
      <c r="E142" s="38"/>
      <c r="F142" s="230" t="s">
        <v>769</v>
      </c>
      <c r="G142" s="38"/>
      <c r="H142" s="38"/>
      <c r="I142" s="142"/>
      <c r="J142" s="38"/>
      <c r="K142" s="38"/>
      <c r="L142" s="42"/>
      <c r="M142" s="229"/>
      <c r="N142" s="78"/>
      <c r="O142" s="78"/>
      <c r="P142" s="78"/>
      <c r="Q142" s="78"/>
      <c r="R142" s="78"/>
      <c r="S142" s="78"/>
      <c r="T142" s="79"/>
      <c r="AT142" s="16" t="s">
        <v>167</v>
      </c>
      <c r="AU142" s="16" t="s">
        <v>79</v>
      </c>
    </row>
    <row r="143" s="12" customFormat="1">
      <c r="B143" s="231"/>
      <c r="C143" s="232"/>
      <c r="D143" s="227" t="s">
        <v>169</v>
      </c>
      <c r="E143" s="233" t="s">
        <v>1</v>
      </c>
      <c r="F143" s="234" t="s">
        <v>770</v>
      </c>
      <c r="G143" s="232"/>
      <c r="H143" s="233" t="s">
        <v>1</v>
      </c>
      <c r="I143" s="235"/>
      <c r="J143" s="232"/>
      <c r="K143" s="232"/>
      <c r="L143" s="236"/>
      <c r="M143" s="237"/>
      <c r="N143" s="238"/>
      <c r="O143" s="238"/>
      <c r="P143" s="238"/>
      <c r="Q143" s="238"/>
      <c r="R143" s="238"/>
      <c r="S143" s="238"/>
      <c r="T143" s="239"/>
      <c r="AT143" s="240" t="s">
        <v>169</v>
      </c>
      <c r="AU143" s="240" t="s">
        <v>79</v>
      </c>
      <c r="AV143" s="12" t="s">
        <v>21</v>
      </c>
      <c r="AW143" s="12" t="s">
        <v>34</v>
      </c>
      <c r="AX143" s="12" t="s">
        <v>71</v>
      </c>
      <c r="AY143" s="240" t="s">
        <v>156</v>
      </c>
    </row>
    <row r="144" s="13" customFormat="1">
      <c r="B144" s="241"/>
      <c r="C144" s="242"/>
      <c r="D144" s="227" t="s">
        <v>169</v>
      </c>
      <c r="E144" s="243" t="s">
        <v>1</v>
      </c>
      <c r="F144" s="244" t="s">
        <v>79</v>
      </c>
      <c r="G144" s="242"/>
      <c r="H144" s="245">
        <v>2</v>
      </c>
      <c r="I144" s="246"/>
      <c r="J144" s="242"/>
      <c r="K144" s="242"/>
      <c r="L144" s="247"/>
      <c r="M144" s="248"/>
      <c r="N144" s="249"/>
      <c r="O144" s="249"/>
      <c r="P144" s="249"/>
      <c r="Q144" s="249"/>
      <c r="R144" s="249"/>
      <c r="S144" s="249"/>
      <c r="T144" s="250"/>
      <c r="AT144" s="251" t="s">
        <v>169</v>
      </c>
      <c r="AU144" s="251" t="s">
        <v>79</v>
      </c>
      <c r="AV144" s="13" t="s">
        <v>79</v>
      </c>
      <c r="AW144" s="13" t="s">
        <v>34</v>
      </c>
      <c r="AX144" s="13" t="s">
        <v>71</v>
      </c>
      <c r="AY144" s="251" t="s">
        <v>156</v>
      </c>
    </row>
    <row r="145" s="12" customFormat="1">
      <c r="B145" s="231"/>
      <c r="C145" s="232"/>
      <c r="D145" s="227" t="s">
        <v>169</v>
      </c>
      <c r="E145" s="233" t="s">
        <v>1</v>
      </c>
      <c r="F145" s="234" t="s">
        <v>771</v>
      </c>
      <c r="G145" s="232"/>
      <c r="H145" s="233" t="s">
        <v>1</v>
      </c>
      <c r="I145" s="235"/>
      <c r="J145" s="232"/>
      <c r="K145" s="232"/>
      <c r="L145" s="236"/>
      <c r="M145" s="237"/>
      <c r="N145" s="238"/>
      <c r="O145" s="238"/>
      <c r="P145" s="238"/>
      <c r="Q145" s="238"/>
      <c r="R145" s="238"/>
      <c r="S145" s="238"/>
      <c r="T145" s="239"/>
      <c r="AT145" s="240" t="s">
        <v>169</v>
      </c>
      <c r="AU145" s="240" t="s">
        <v>79</v>
      </c>
      <c r="AV145" s="12" t="s">
        <v>21</v>
      </c>
      <c r="AW145" s="12" t="s">
        <v>34</v>
      </c>
      <c r="AX145" s="12" t="s">
        <v>71</v>
      </c>
      <c r="AY145" s="240" t="s">
        <v>156</v>
      </c>
    </row>
    <row r="146" s="13" customFormat="1">
      <c r="B146" s="241"/>
      <c r="C146" s="242"/>
      <c r="D146" s="227" t="s">
        <v>169</v>
      </c>
      <c r="E146" s="243" t="s">
        <v>1</v>
      </c>
      <c r="F146" s="244" t="s">
        <v>79</v>
      </c>
      <c r="G146" s="242"/>
      <c r="H146" s="245">
        <v>2</v>
      </c>
      <c r="I146" s="246"/>
      <c r="J146" s="242"/>
      <c r="K146" s="242"/>
      <c r="L146" s="247"/>
      <c r="M146" s="248"/>
      <c r="N146" s="249"/>
      <c r="O146" s="249"/>
      <c r="P146" s="249"/>
      <c r="Q146" s="249"/>
      <c r="R146" s="249"/>
      <c r="S146" s="249"/>
      <c r="T146" s="250"/>
      <c r="AT146" s="251" t="s">
        <v>169</v>
      </c>
      <c r="AU146" s="251" t="s">
        <v>79</v>
      </c>
      <c r="AV146" s="13" t="s">
        <v>79</v>
      </c>
      <c r="AW146" s="13" t="s">
        <v>34</v>
      </c>
      <c r="AX146" s="13" t="s">
        <v>71</v>
      </c>
      <c r="AY146" s="251" t="s">
        <v>156</v>
      </c>
    </row>
    <row r="147" s="14" customFormat="1">
      <c r="B147" s="252"/>
      <c r="C147" s="253"/>
      <c r="D147" s="227" t="s">
        <v>169</v>
      </c>
      <c r="E147" s="254" t="s">
        <v>1</v>
      </c>
      <c r="F147" s="255" t="s">
        <v>174</v>
      </c>
      <c r="G147" s="253"/>
      <c r="H147" s="256">
        <v>4</v>
      </c>
      <c r="I147" s="257"/>
      <c r="J147" s="253"/>
      <c r="K147" s="253"/>
      <c r="L147" s="258"/>
      <c r="M147" s="259"/>
      <c r="N147" s="260"/>
      <c r="O147" s="260"/>
      <c r="P147" s="260"/>
      <c r="Q147" s="260"/>
      <c r="R147" s="260"/>
      <c r="S147" s="260"/>
      <c r="T147" s="261"/>
      <c r="AT147" s="262" t="s">
        <v>169</v>
      </c>
      <c r="AU147" s="262" t="s">
        <v>79</v>
      </c>
      <c r="AV147" s="14" t="s">
        <v>163</v>
      </c>
      <c r="AW147" s="14" t="s">
        <v>34</v>
      </c>
      <c r="AX147" s="14" t="s">
        <v>21</v>
      </c>
      <c r="AY147" s="262" t="s">
        <v>156</v>
      </c>
    </row>
    <row r="148" s="1" customFormat="1" ht="22.5" customHeight="1">
      <c r="B148" s="37"/>
      <c r="C148" s="215" t="s">
        <v>248</v>
      </c>
      <c r="D148" s="215" t="s">
        <v>158</v>
      </c>
      <c r="E148" s="216" t="s">
        <v>772</v>
      </c>
      <c r="F148" s="217" t="s">
        <v>773</v>
      </c>
      <c r="G148" s="218" t="s">
        <v>519</v>
      </c>
      <c r="H148" s="219">
        <v>8</v>
      </c>
      <c r="I148" s="220"/>
      <c r="J148" s="221">
        <f>ROUND(I148*H148,2)</f>
        <v>0</v>
      </c>
      <c r="K148" s="217" t="s">
        <v>705</v>
      </c>
      <c r="L148" s="42"/>
      <c r="M148" s="222" t="s">
        <v>1</v>
      </c>
      <c r="N148" s="223" t="s">
        <v>42</v>
      </c>
      <c r="O148" s="78"/>
      <c r="P148" s="224">
        <f>O148*H148</f>
        <v>0</v>
      </c>
      <c r="Q148" s="224">
        <v>0</v>
      </c>
      <c r="R148" s="224">
        <f>Q148*H148</f>
        <v>0</v>
      </c>
      <c r="S148" s="224">
        <v>0</v>
      </c>
      <c r="T148" s="225">
        <f>S148*H148</f>
        <v>0</v>
      </c>
      <c r="AR148" s="16" t="s">
        <v>163</v>
      </c>
      <c r="AT148" s="16" t="s">
        <v>158</v>
      </c>
      <c r="AU148" s="16" t="s">
        <v>79</v>
      </c>
      <c r="AY148" s="16" t="s">
        <v>156</v>
      </c>
      <c r="BE148" s="226">
        <f>IF(N148="základní",J148,0)</f>
        <v>0</v>
      </c>
      <c r="BF148" s="226">
        <f>IF(N148="snížená",J148,0)</f>
        <v>0</v>
      </c>
      <c r="BG148" s="226">
        <f>IF(N148="zákl. přenesená",J148,0)</f>
        <v>0</v>
      </c>
      <c r="BH148" s="226">
        <f>IF(N148="sníž. přenesená",J148,0)</f>
        <v>0</v>
      </c>
      <c r="BI148" s="226">
        <f>IF(N148="nulová",J148,0)</f>
        <v>0</v>
      </c>
      <c r="BJ148" s="16" t="s">
        <v>21</v>
      </c>
      <c r="BK148" s="226">
        <f>ROUND(I148*H148,2)</f>
        <v>0</v>
      </c>
      <c r="BL148" s="16" t="s">
        <v>163</v>
      </c>
      <c r="BM148" s="16" t="s">
        <v>774</v>
      </c>
    </row>
    <row r="149" s="1" customFormat="1">
      <c r="B149" s="37"/>
      <c r="C149" s="38"/>
      <c r="D149" s="227" t="s">
        <v>165</v>
      </c>
      <c r="E149" s="38"/>
      <c r="F149" s="228" t="s">
        <v>775</v>
      </c>
      <c r="G149" s="38"/>
      <c r="H149" s="38"/>
      <c r="I149" s="142"/>
      <c r="J149" s="38"/>
      <c r="K149" s="38"/>
      <c r="L149" s="42"/>
      <c r="M149" s="229"/>
      <c r="N149" s="78"/>
      <c r="O149" s="78"/>
      <c r="P149" s="78"/>
      <c r="Q149" s="78"/>
      <c r="R149" s="78"/>
      <c r="S149" s="78"/>
      <c r="T149" s="79"/>
      <c r="AT149" s="16" t="s">
        <v>165</v>
      </c>
      <c r="AU149" s="16" t="s">
        <v>79</v>
      </c>
    </row>
    <row r="150" s="1" customFormat="1">
      <c r="B150" s="37"/>
      <c r="C150" s="38"/>
      <c r="D150" s="227" t="s">
        <v>167</v>
      </c>
      <c r="E150" s="38"/>
      <c r="F150" s="230" t="s">
        <v>776</v>
      </c>
      <c r="G150" s="38"/>
      <c r="H150" s="38"/>
      <c r="I150" s="142"/>
      <c r="J150" s="38"/>
      <c r="K150" s="38"/>
      <c r="L150" s="42"/>
      <c r="M150" s="229"/>
      <c r="N150" s="78"/>
      <c r="O150" s="78"/>
      <c r="P150" s="78"/>
      <c r="Q150" s="78"/>
      <c r="R150" s="78"/>
      <c r="S150" s="78"/>
      <c r="T150" s="79"/>
      <c r="AT150" s="16" t="s">
        <v>167</v>
      </c>
      <c r="AU150" s="16" t="s">
        <v>79</v>
      </c>
    </row>
    <row r="151" s="1" customFormat="1">
      <c r="B151" s="37"/>
      <c r="C151" s="38"/>
      <c r="D151" s="227" t="s">
        <v>189</v>
      </c>
      <c r="E151" s="38"/>
      <c r="F151" s="230" t="s">
        <v>777</v>
      </c>
      <c r="G151" s="38"/>
      <c r="H151" s="38"/>
      <c r="I151" s="142"/>
      <c r="J151" s="38"/>
      <c r="K151" s="38"/>
      <c r="L151" s="42"/>
      <c r="M151" s="229"/>
      <c r="N151" s="78"/>
      <c r="O151" s="78"/>
      <c r="P151" s="78"/>
      <c r="Q151" s="78"/>
      <c r="R151" s="78"/>
      <c r="S151" s="78"/>
      <c r="T151" s="79"/>
      <c r="AT151" s="16" t="s">
        <v>189</v>
      </c>
      <c r="AU151" s="16" t="s">
        <v>79</v>
      </c>
    </row>
    <row r="152" s="12" customFormat="1">
      <c r="B152" s="231"/>
      <c r="C152" s="232"/>
      <c r="D152" s="227" t="s">
        <v>169</v>
      </c>
      <c r="E152" s="233" t="s">
        <v>1</v>
      </c>
      <c r="F152" s="234" t="s">
        <v>770</v>
      </c>
      <c r="G152" s="232"/>
      <c r="H152" s="233" t="s">
        <v>1</v>
      </c>
      <c r="I152" s="235"/>
      <c r="J152" s="232"/>
      <c r="K152" s="232"/>
      <c r="L152" s="236"/>
      <c r="M152" s="237"/>
      <c r="N152" s="238"/>
      <c r="O152" s="238"/>
      <c r="P152" s="238"/>
      <c r="Q152" s="238"/>
      <c r="R152" s="238"/>
      <c r="S152" s="238"/>
      <c r="T152" s="239"/>
      <c r="AT152" s="240" t="s">
        <v>169</v>
      </c>
      <c r="AU152" s="240" t="s">
        <v>79</v>
      </c>
      <c r="AV152" s="12" t="s">
        <v>21</v>
      </c>
      <c r="AW152" s="12" t="s">
        <v>34</v>
      </c>
      <c r="AX152" s="12" t="s">
        <v>71</v>
      </c>
      <c r="AY152" s="240" t="s">
        <v>156</v>
      </c>
    </row>
    <row r="153" s="13" customFormat="1">
      <c r="B153" s="241"/>
      <c r="C153" s="242"/>
      <c r="D153" s="227" t="s">
        <v>169</v>
      </c>
      <c r="E153" s="243" t="s">
        <v>1</v>
      </c>
      <c r="F153" s="244" t="s">
        <v>778</v>
      </c>
      <c r="G153" s="242"/>
      <c r="H153" s="245">
        <v>4</v>
      </c>
      <c r="I153" s="246"/>
      <c r="J153" s="242"/>
      <c r="K153" s="242"/>
      <c r="L153" s="247"/>
      <c r="M153" s="248"/>
      <c r="N153" s="249"/>
      <c r="O153" s="249"/>
      <c r="P153" s="249"/>
      <c r="Q153" s="249"/>
      <c r="R153" s="249"/>
      <c r="S153" s="249"/>
      <c r="T153" s="250"/>
      <c r="AT153" s="251" t="s">
        <v>169</v>
      </c>
      <c r="AU153" s="251" t="s">
        <v>79</v>
      </c>
      <c r="AV153" s="13" t="s">
        <v>79</v>
      </c>
      <c r="AW153" s="13" t="s">
        <v>34</v>
      </c>
      <c r="AX153" s="13" t="s">
        <v>71</v>
      </c>
      <c r="AY153" s="251" t="s">
        <v>156</v>
      </c>
    </row>
    <row r="154" s="12" customFormat="1">
      <c r="B154" s="231"/>
      <c r="C154" s="232"/>
      <c r="D154" s="227" t="s">
        <v>169</v>
      </c>
      <c r="E154" s="233" t="s">
        <v>1</v>
      </c>
      <c r="F154" s="234" t="s">
        <v>771</v>
      </c>
      <c r="G154" s="232"/>
      <c r="H154" s="233" t="s">
        <v>1</v>
      </c>
      <c r="I154" s="235"/>
      <c r="J154" s="232"/>
      <c r="K154" s="232"/>
      <c r="L154" s="236"/>
      <c r="M154" s="237"/>
      <c r="N154" s="238"/>
      <c r="O154" s="238"/>
      <c r="P154" s="238"/>
      <c r="Q154" s="238"/>
      <c r="R154" s="238"/>
      <c r="S154" s="238"/>
      <c r="T154" s="239"/>
      <c r="AT154" s="240" t="s">
        <v>169</v>
      </c>
      <c r="AU154" s="240" t="s">
        <v>79</v>
      </c>
      <c r="AV154" s="12" t="s">
        <v>21</v>
      </c>
      <c r="AW154" s="12" t="s">
        <v>34</v>
      </c>
      <c r="AX154" s="12" t="s">
        <v>71</v>
      </c>
      <c r="AY154" s="240" t="s">
        <v>156</v>
      </c>
    </row>
    <row r="155" s="13" customFormat="1">
      <c r="B155" s="241"/>
      <c r="C155" s="242"/>
      <c r="D155" s="227" t="s">
        <v>169</v>
      </c>
      <c r="E155" s="243" t="s">
        <v>1</v>
      </c>
      <c r="F155" s="244" t="s">
        <v>778</v>
      </c>
      <c r="G155" s="242"/>
      <c r="H155" s="245">
        <v>4</v>
      </c>
      <c r="I155" s="246"/>
      <c r="J155" s="242"/>
      <c r="K155" s="242"/>
      <c r="L155" s="247"/>
      <c r="M155" s="248"/>
      <c r="N155" s="249"/>
      <c r="O155" s="249"/>
      <c r="P155" s="249"/>
      <c r="Q155" s="249"/>
      <c r="R155" s="249"/>
      <c r="S155" s="249"/>
      <c r="T155" s="250"/>
      <c r="AT155" s="251" t="s">
        <v>169</v>
      </c>
      <c r="AU155" s="251" t="s">
        <v>79</v>
      </c>
      <c r="AV155" s="13" t="s">
        <v>79</v>
      </c>
      <c r="AW155" s="13" t="s">
        <v>34</v>
      </c>
      <c r="AX155" s="13" t="s">
        <v>71</v>
      </c>
      <c r="AY155" s="251" t="s">
        <v>156</v>
      </c>
    </row>
    <row r="156" s="14" customFormat="1">
      <c r="B156" s="252"/>
      <c r="C156" s="253"/>
      <c r="D156" s="227" t="s">
        <v>169</v>
      </c>
      <c r="E156" s="254" t="s">
        <v>1</v>
      </c>
      <c r="F156" s="255" t="s">
        <v>174</v>
      </c>
      <c r="G156" s="253"/>
      <c r="H156" s="256">
        <v>8</v>
      </c>
      <c r="I156" s="257"/>
      <c r="J156" s="253"/>
      <c r="K156" s="253"/>
      <c r="L156" s="258"/>
      <c r="M156" s="259"/>
      <c r="N156" s="260"/>
      <c r="O156" s="260"/>
      <c r="P156" s="260"/>
      <c r="Q156" s="260"/>
      <c r="R156" s="260"/>
      <c r="S156" s="260"/>
      <c r="T156" s="261"/>
      <c r="AT156" s="262" t="s">
        <v>169</v>
      </c>
      <c r="AU156" s="262" t="s">
        <v>79</v>
      </c>
      <c r="AV156" s="14" t="s">
        <v>163</v>
      </c>
      <c r="AW156" s="14" t="s">
        <v>34</v>
      </c>
      <c r="AX156" s="14" t="s">
        <v>21</v>
      </c>
      <c r="AY156" s="262" t="s">
        <v>156</v>
      </c>
    </row>
    <row r="157" s="1" customFormat="1" ht="22.5" customHeight="1">
      <c r="B157" s="37"/>
      <c r="C157" s="215" t="s">
        <v>253</v>
      </c>
      <c r="D157" s="215" t="s">
        <v>158</v>
      </c>
      <c r="E157" s="216" t="s">
        <v>779</v>
      </c>
      <c r="F157" s="217" t="s">
        <v>780</v>
      </c>
      <c r="G157" s="218" t="s">
        <v>519</v>
      </c>
      <c r="H157" s="219">
        <v>8</v>
      </c>
      <c r="I157" s="220"/>
      <c r="J157" s="221">
        <f>ROUND(I157*H157,2)</f>
        <v>0</v>
      </c>
      <c r="K157" s="217" t="s">
        <v>705</v>
      </c>
      <c r="L157" s="42"/>
      <c r="M157" s="222" t="s">
        <v>1</v>
      </c>
      <c r="N157" s="223" t="s">
        <v>42</v>
      </c>
      <c r="O157" s="78"/>
      <c r="P157" s="224">
        <f>O157*H157</f>
        <v>0</v>
      </c>
      <c r="Q157" s="224">
        <v>0</v>
      </c>
      <c r="R157" s="224">
        <f>Q157*H157</f>
        <v>0</v>
      </c>
      <c r="S157" s="224">
        <v>0</v>
      </c>
      <c r="T157" s="225">
        <f>S157*H157</f>
        <v>0</v>
      </c>
      <c r="AR157" s="16" t="s">
        <v>163</v>
      </c>
      <c r="AT157" s="16" t="s">
        <v>158</v>
      </c>
      <c r="AU157" s="16" t="s">
        <v>79</v>
      </c>
      <c r="AY157" s="16" t="s">
        <v>156</v>
      </c>
      <c r="BE157" s="226">
        <f>IF(N157="základní",J157,0)</f>
        <v>0</v>
      </c>
      <c r="BF157" s="226">
        <f>IF(N157="snížená",J157,0)</f>
        <v>0</v>
      </c>
      <c r="BG157" s="226">
        <f>IF(N157="zákl. přenesená",J157,0)</f>
        <v>0</v>
      </c>
      <c r="BH157" s="226">
        <f>IF(N157="sníž. přenesená",J157,0)</f>
        <v>0</v>
      </c>
      <c r="BI157" s="226">
        <f>IF(N157="nulová",J157,0)</f>
        <v>0</v>
      </c>
      <c r="BJ157" s="16" t="s">
        <v>21</v>
      </c>
      <c r="BK157" s="226">
        <f>ROUND(I157*H157,2)</f>
        <v>0</v>
      </c>
      <c r="BL157" s="16" t="s">
        <v>163</v>
      </c>
      <c r="BM157" s="16" t="s">
        <v>781</v>
      </c>
    </row>
    <row r="158" s="1" customFormat="1">
      <c r="B158" s="37"/>
      <c r="C158" s="38"/>
      <c r="D158" s="227" t="s">
        <v>165</v>
      </c>
      <c r="E158" s="38"/>
      <c r="F158" s="228" t="s">
        <v>782</v>
      </c>
      <c r="G158" s="38"/>
      <c r="H158" s="38"/>
      <c r="I158" s="142"/>
      <c r="J158" s="38"/>
      <c r="K158" s="38"/>
      <c r="L158" s="42"/>
      <c r="M158" s="229"/>
      <c r="N158" s="78"/>
      <c r="O158" s="78"/>
      <c r="P158" s="78"/>
      <c r="Q158" s="78"/>
      <c r="R158" s="78"/>
      <c r="S158" s="78"/>
      <c r="T158" s="79"/>
      <c r="AT158" s="16" t="s">
        <v>165</v>
      </c>
      <c r="AU158" s="16" t="s">
        <v>79</v>
      </c>
    </row>
    <row r="159" s="1" customFormat="1">
      <c r="B159" s="37"/>
      <c r="C159" s="38"/>
      <c r="D159" s="227" t="s">
        <v>167</v>
      </c>
      <c r="E159" s="38"/>
      <c r="F159" s="230" t="s">
        <v>776</v>
      </c>
      <c r="G159" s="38"/>
      <c r="H159" s="38"/>
      <c r="I159" s="142"/>
      <c r="J159" s="38"/>
      <c r="K159" s="38"/>
      <c r="L159" s="42"/>
      <c r="M159" s="229"/>
      <c r="N159" s="78"/>
      <c r="O159" s="78"/>
      <c r="P159" s="78"/>
      <c r="Q159" s="78"/>
      <c r="R159" s="78"/>
      <c r="S159" s="78"/>
      <c r="T159" s="79"/>
      <c r="AT159" s="16" t="s">
        <v>167</v>
      </c>
      <c r="AU159" s="16" t="s">
        <v>79</v>
      </c>
    </row>
    <row r="160" s="1" customFormat="1">
      <c r="B160" s="37"/>
      <c r="C160" s="38"/>
      <c r="D160" s="227" t="s">
        <v>189</v>
      </c>
      <c r="E160" s="38"/>
      <c r="F160" s="230" t="s">
        <v>783</v>
      </c>
      <c r="G160" s="38"/>
      <c r="H160" s="38"/>
      <c r="I160" s="142"/>
      <c r="J160" s="38"/>
      <c r="K160" s="38"/>
      <c r="L160" s="42"/>
      <c r="M160" s="229"/>
      <c r="N160" s="78"/>
      <c r="O160" s="78"/>
      <c r="P160" s="78"/>
      <c r="Q160" s="78"/>
      <c r="R160" s="78"/>
      <c r="S160" s="78"/>
      <c r="T160" s="79"/>
      <c r="AT160" s="16" t="s">
        <v>189</v>
      </c>
      <c r="AU160" s="16" t="s">
        <v>79</v>
      </c>
    </row>
    <row r="161" s="12" customFormat="1">
      <c r="B161" s="231"/>
      <c r="C161" s="232"/>
      <c r="D161" s="227" t="s">
        <v>169</v>
      </c>
      <c r="E161" s="233" t="s">
        <v>1</v>
      </c>
      <c r="F161" s="234" t="s">
        <v>770</v>
      </c>
      <c r="G161" s="232"/>
      <c r="H161" s="233" t="s">
        <v>1</v>
      </c>
      <c r="I161" s="235"/>
      <c r="J161" s="232"/>
      <c r="K161" s="232"/>
      <c r="L161" s="236"/>
      <c r="M161" s="237"/>
      <c r="N161" s="238"/>
      <c r="O161" s="238"/>
      <c r="P161" s="238"/>
      <c r="Q161" s="238"/>
      <c r="R161" s="238"/>
      <c r="S161" s="238"/>
      <c r="T161" s="239"/>
      <c r="AT161" s="240" t="s">
        <v>169</v>
      </c>
      <c r="AU161" s="240" t="s">
        <v>79</v>
      </c>
      <c r="AV161" s="12" t="s">
        <v>21</v>
      </c>
      <c r="AW161" s="12" t="s">
        <v>34</v>
      </c>
      <c r="AX161" s="12" t="s">
        <v>71</v>
      </c>
      <c r="AY161" s="240" t="s">
        <v>156</v>
      </c>
    </row>
    <row r="162" s="13" customFormat="1">
      <c r="B162" s="241"/>
      <c r="C162" s="242"/>
      <c r="D162" s="227" t="s">
        <v>169</v>
      </c>
      <c r="E162" s="243" t="s">
        <v>1</v>
      </c>
      <c r="F162" s="244" t="s">
        <v>778</v>
      </c>
      <c r="G162" s="242"/>
      <c r="H162" s="245">
        <v>4</v>
      </c>
      <c r="I162" s="246"/>
      <c r="J162" s="242"/>
      <c r="K162" s="242"/>
      <c r="L162" s="247"/>
      <c r="M162" s="248"/>
      <c r="N162" s="249"/>
      <c r="O162" s="249"/>
      <c r="P162" s="249"/>
      <c r="Q162" s="249"/>
      <c r="R162" s="249"/>
      <c r="S162" s="249"/>
      <c r="T162" s="250"/>
      <c r="AT162" s="251" t="s">
        <v>169</v>
      </c>
      <c r="AU162" s="251" t="s">
        <v>79</v>
      </c>
      <c r="AV162" s="13" t="s">
        <v>79</v>
      </c>
      <c r="AW162" s="13" t="s">
        <v>34</v>
      </c>
      <c r="AX162" s="13" t="s">
        <v>71</v>
      </c>
      <c r="AY162" s="251" t="s">
        <v>156</v>
      </c>
    </row>
    <row r="163" s="12" customFormat="1">
      <c r="B163" s="231"/>
      <c r="C163" s="232"/>
      <c r="D163" s="227" t="s">
        <v>169</v>
      </c>
      <c r="E163" s="233" t="s">
        <v>1</v>
      </c>
      <c r="F163" s="234" t="s">
        <v>771</v>
      </c>
      <c r="G163" s="232"/>
      <c r="H163" s="233" t="s">
        <v>1</v>
      </c>
      <c r="I163" s="235"/>
      <c r="J163" s="232"/>
      <c r="K163" s="232"/>
      <c r="L163" s="236"/>
      <c r="M163" s="237"/>
      <c r="N163" s="238"/>
      <c r="O163" s="238"/>
      <c r="P163" s="238"/>
      <c r="Q163" s="238"/>
      <c r="R163" s="238"/>
      <c r="S163" s="238"/>
      <c r="T163" s="239"/>
      <c r="AT163" s="240" t="s">
        <v>169</v>
      </c>
      <c r="AU163" s="240" t="s">
        <v>79</v>
      </c>
      <c r="AV163" s="12" t="s">
        <v>21</v>
      </c>
      <c r="AW163" s="12" t="s">
        <v>34</v>
      </c>
      <c r="AX163" s="12" t="s">
        <v>71</v>
      </c>
      <c r="AY163" s="240" t="s">
        <v>156</v>
      </c>
    </row>
    <row r="164" s="13" customFormat="1">
      <c r="B164" s="241"/>
      <c r="C164" s="242"/>
      <c r="D164" s="227" t="s">
        <v>169</v>
      </c>
      <c r="E164" s="243" t="s">
        <v>1</v>
      </c>
      <c r="F164" s="244" t="s">
        <v>778</v>
      </c>
      <c r="G164" s="242"/>
      <c r="H164" s="245">
        <v>4</v>
      </c>
      <c r="I164" s="246"/>
      <c r="J164" s="242"/>
      <c r="K164" s="242"/>
      <c r="L164" s="247"/>
      <c r="M164" s="248"/>
      <c r="N164" s="249"/>
      <c r="O164" s="249"/>
      <c r="P164" s="249"/>
      <c r="Q164" s="249"/>
      <c r="R164" s="249"/>
      <c r="S164" s="249"/>
      <c r="T164" s="250"/>
      <c r="AT164" s="251" t="s">
        <v>169</v>
      </c>
      <c r="AU164" s="251" t="s">
        <v>79</v>
      </c>
      <c r="AV164" s="13" t="s">
        <v>79</v>
      </c>
      <c r="AW164" s="13" t="s">
        <v>34</v>
      </c>
      <c r="AX164" s="13" t="s">
        <v>71</v>
      </c>
      <c r="AY164" s="251" t="s">
        <v>156</v>
      </c>
    </row>
    <row r="165" s="14" customFormat="1">
      <c r="B165" s="252"/>
      <c r="C165" s="253"/>
      <c r="D165" s="227" t="s">
        <v>169</v>
      </c>
      <c r="E165" s="254" t="s">
        <v>1</v>
      </c>
      <c r="F165" s="255" t="s">
        <v>174</v>
      </c>
      <c r="G165" s="253"/>
      <c r="H165" s="256">
        <v>8</v>
      </c>
      <c r="I165" s="257"/>
      <c r="J165" s="253"/>
      <c r="K165" s="253"/>
      <c r="L165" s="258"/>
      <c r="M165" s="259"/>
      <c r="N165" s="260"/>
      <c r="O165" s="260"/>
      <c r="P165" s="260"/>
      <c r="Q165" s="260"/>
      <c r="R165" s="260"/>
      <c r="S165" s="260"/>
      <c r="T165" s="261"/>
      <c r="AT165" s="262" t="s">
        <v>169</v>
      </c>
      <c r="AU165" s="262" t="s">
        <v>79</v>
      </c>
      <c r="AV165" s="14" t="s">
        <v>163</v>
      </c>
      <c r="AW165" s="14" t="s">
        <v>34</v>
      </c>
      <c r="AX165" s="14" t="s">
        <v>21</v>
      </c>
      <c r="AY165" s="262" t="s">
        <v>156</v>
      </c>
    </row>
    <row r="166" s="1" customFormat="1" ht="22.5" customHeight="1">
      <c r="B166" s="37"/>
      <c r="C166" s="215" t="s">
        <v>264</v>
      </c>
      <c r="D166" s="215" t="s">
        <v>158</v>
      </c>
      <c r="E166" s="216" t="s">
        <v>784</v>
      </c>
      <c r="F166" s="217" t="s">
        <v>785</v>
      </c>
      <c r="G166" s="218" t="s">
        <v>786</v>
      </c>
      <c r="H166" s="219">
        <v>544</v>
      </c>
      <c r="I166" s="220"/>
      <c r="J166" s="221">
        <f>ROUND(I166*H166,2)</f>
        <v>0</v>
      </c>
      <c r="K166" s="217" t="s">
        <v>705</v>
      </c>
      <c r="L166" s="42"/>
      <c r="M166" s="222" t="s">
        <v>1</v>
      </c>
      <c r="N166" s="223" t="s">
        <v>42</v>
      </c>
      <c r="O166" s="78"/>
      <c r="P166" s="224">
        <f>O166*H166</f>
        <v>0</v>
      </c>
      <c r="Q166" s="224">
        <v>0</v>
      </c>
      <c r="R166" s="224">
        <f>Q166*H166</f>
        <v>0</v>
      </c>
      <c r="S166" s="224">
        <v>0</v>
      </c>
      <c r="T166" s="225">
        <f>S166*H166</f>
        <v>0</v>
      </c>
      <c r="AR166" s="16" t="s">
        <v>163</v>
      </c>
      <c r="AT166" s="16" t="s">
        <v>158</v>
      </c>
      <c r="AU166" s="16" t="s">
        <v>79</v>
      </c>
      <c r="AY166" s="16" t="s">
        <v>156</v>
      </c>
      <c r="BE166" s="226">
        <f>IF(N166="základní",J166,0)</f>
        <v>0</v>
      </c>
      <c r="BF166" s="226">
        <f>IF(N166="snížená",J166,0)</f>
        <v>0</v>
      </c>
      <c r="BG166" s="226">
        <f>IF(N166="zákl. přenesená",J166,0)</f>
        <v>0</v>
      </c>
      <c r="BH166" s="226">
        <f>IF(N166="sníž. přenesená",J166,0)</f>
        <v>0</v>
      </c>
      <c r="BI166" s="226">
        <f>IF(N166="nulová",J166,0)</f>
        <v>0</v>
      </c>
      <c r="BJ166" s="16" t="s">
        <v>21</v>
      </c>
      <c r="BK166" s="226">
        <f>ROUND(I166*H166,2)</f>
        <v>0</v>
      </c>
      <c r="BL166" s="16" t="s">
        <v>163</v>
      </c>
      <c r="BM166" s="16" t="s">
        <v>787</v>
      </c>
    </row>
    <row r="167" s="1" customFormat="1">
      <c r="B167" s="37"/>
      <c r="C167" s="38"/>
      <c r="D167" s="227" t="s">
        <v>165</v>
      </c>
      <c r="E167" s="38"/>
      <c r="F167" s="228" t="s">
        <v>788</v>
      </c>
      <c r="G167" s="38"/>
      <c r="H167" s="38"/>
      <c r="I167" s="142"/>
      <c r="J167" s="38"/>
      <c r="K167" s="38"/>
      <c r="L167" s="42"/>
      <c r="M167" s="229"/>
      <c r="N167" s="78"/>
      <c r="O167" s="78"/>
      <c r="P167" s="78"/>
      <c r="Q167" s="78"/>
      <c r="R167" s="78"/>
      <c r="S167" s="78"/>
      <c r="T167" s="79"/>
      <c r="AT167" s="16" t="s">
        <v>165</v>
      </c>
      <c r="AU167" s="16" t="s">
        <v>79</v>
      </c>
    </row>
    <row r="168" s="1" customFormat="1">
      <c r="B168" s="37"/>
      <c r="C168" s="38"/>
      <c r="D168" s="227" t="s">
        <v>167</v>
      </c>
      <c r="E168" s="38"/>
      <c r="F168" s="230" t="s">
        <v>789</v>
      </c>
      <c r="G168" s="38"/>
      <c r="H168" s="38"/>
      <c r="I168" s="142"/>
      <c r="J168" s="38"/>
      <c r="K168" s="38"/>
      <c r="L168" s="42"/>
      <c r="M168" s="229"/>
      <c r="N168" s="78"/>
      <c r="O168" s="78"/>
      <c r="P168" s="78"/>
      <c r="Q168" s="78"/>
      <c r="R168" s="78"/>
      <c r="S168" s="78"/>
      <c r="T168" s="79"/>
      <c r="AT168" s="16" t="s">
        <v>167</v>
      </c>
      <c r="AU168" s="16" t="s">
        <v>79</v>
      </c>
    </row>
    <row r="169" s="12" customFormat="1">
      <c r="B169" s="231"/>
      <c r="C169" s="232"/>
      <c r="D169" s="227" t="s">
        <v>169</v>
      </c>
      <c r="E169" s="233" t="s">
        <v>1</v>
      </c>
      <c r="F169" s="234" t="s">
        <v>790</v>
      </c>
      <c r="G169" s="232"/>
      <c r="H169" s="233" t="s">
        <v>1</v>
      </c>
      <c r="I169" s="235"/>
      <c r="J169" s="232"/>
      <c r="K169" s="232"/>
      <c r="L169" s="236"/>
      <c r="M169" s="237"/>
      <c r="N169" s="238"/>
      <c r="O169" s="238"/>
      <c r="P169" s="238"/>
      <c r="Q169" s="238"/>
      <c r="R169" s="238"/>
      <c r="S169" s="238"/>
      <c r="T169" s="239"/>
      <c r="AT169" s="240" t="s">
        <v>169</v>
      </c>
      <c r="AU169" s="240" t="s">
        <v>79</v>
      </c>
      <c r="AV169" s="12" t="s">
        <v>21</v>
      </c>
      <c r="AW169" s="12" t="s">
        <v>34</v>
      </c>
      <c r="AX169" s="12" t="s">
        <v>71</v>
      </c>
      <c r="AY169" s="240" t="s">
        <v>156</v>
      </c>
    </row>
    <row r="170" s="13" customFormat="1">
      <c r="B170" s="241"/>
      <c r="C170" s="242"/>
      <c r="D170" s="227" t="s">
        <v>169</v>
      </c>
      <c r="E170" s="243" t="s">
        <v>1</v>
      </c>
      <c r="F170" s="244" t="s">
        <v>791</v>
      </c>
      <c r="G170" s="242"/>
      <c r="H170" s="245">
        <v>544</v>
      </c>
      <c r="I170" s="246"/>
      <c r="J170" s="242"/>
      <c r="K170" s="242"/>
      <c r="L170" s="247"/>
      <c r="M170" s="248"/>
      <c r="N170" s="249"/>
      <c r="O170" s="249"/>
      <c r="P170" s="249"/>
      <c r="Q170" s="249"/>
      <c r="R170" s="249"/>
      <c r="S170" s="249"/>
      <c r="T170" s="250"/>
      <c r="AT170" s="251" t="s">
        <v>169</v>
      </c>
      <c r="AU170" s="251" t="s">
        <v>79</v>
      </c>
      <c r="AV170" s="13" t="s">
        <v>79</v>
      </c>
      <c r="AW170" s="13" t="s">
        <v>34</v>
      </c>
      <c r="AX170" s="13" t="s">
        <v>21</v>
      </c>
      <c r="AY170" s="251" t="s">
        <v>156</v>
      </c>
    </row>
    <row r="171" s="1" customFormat="1" ht="22.5" customHeight="1">
      <c r="B171" s="37"/>
      <c r="C171" s="215" t="s">
        <v>8</v>
      </c>
      <c r="D171" s="215" t="s">
        <v>158</v>
      </c>
      <c r="E171" s="216" t="s">
        <v>792</v>
      </c>
      <c r="F171" s="217" t="s">
        <v>793</v>
      </c>
      <c r="G171" s="218" t="s">
        <v>794</v>
      </c>
      <c r="H171" s="219">
        <v>2</v>
      </c>
      <c r="I171" s="220"/>
      <c r="J171" s="221">
        <f>ROUND(I171*H171,2)</f>
        <v>0</v>
      </c>
      <c r="K171" s="217" t="s">
        <v>705</v>
      </c>
      <c r="L171" s="42"/>
      <c r="M171" s="222" t="s">
        <v>1</v>
      </c>
      <c r="N171" s="223" t="s">
        <v>42</v>
      </c>
      <c r="O171" s="78"/>
      <c r="P171" s="224">
        <f>O171*H171</f>
        <v>0</v>
      </c>
      <c r="Q171" s="224">
        <v>0</v>
      </c>
      <c r="R171" s="224">
        <f>Q171*H171</f>
        <v>0</v>
      </c>
      <c r="S171" s="224">
        <v>0</v>
      </c>
      <c r="T171" s="225">
        <f>S171*H171</f>
        <v>0</v>
      </c>
      <c r="AR171" s="16" t="s">
        <v>163</v>
      </c>
      <c r="AT171" s="16" t="s">
        <v>158</v>
      </c>
      <c r="AU171" s="16" t="s">
        <v>79</v>
      </c>
      <c r="AY171" s="16" t="s">
        <v>156</v>
      </c>
      <c r="BE171" s="226">
        <f>IF(N171="základní",J171,0)</f>
        <v>0</v>
      </c>
      <c r="BF171" s="226">
        <f>IF(N171="snížená",J171,0)</f>
        <v>0</v>
      </c>
      <c r="BG171" s="226">
        <f>IF(N171="zákl. přenesená",J171,0)</f>
        <v>0</v>
      </c>
      <c r="BH171" s="226">
        <f>IF(N171="sníž. přenesená",J171,0)</f>
        <v>0</v>
      </c>
      <c r="BI171" s="226">
        <f>IF(N171="nulová",J171,0)</f>
        <v>0</v>
      </c>
      <c r="BJ171" s="16" t="s">
        <v>21</v>
      </c>
      <c r="BK171" s="226">
        <f>ROUND(I171*H171,2)</f>
        <v>0</v>
      </c>
      <c r="BL171" s="16" t="s">
        <v>163</v>
      </c>
      <c r="BM171" s="16" t="s">
        <v>795</v>
      </c>
    </row>
    <row r="172" s="1" customFormat="1">
      <c r="B172" s="37"/>
      <c r="C172" s="38"/>
      <c r="D172" s="227" t="s">
        <v>165</v>
      </c>
      <c r="E172" s="38"/>
      <c r="F172" s="228" t="s">
        <v>796</v>
      </c>
      <c r="G172" s="38"/>
      <c r="H172" s="38"/>
      <c r="I172" s="142"/>
      <c r="J172" s="38"/>
      <c r="K172" s="38"/>
      <c r="L172" s="42"/>
      <c r="M172" s="229"/>
      <c r="N172" s="78"/>
      <c r="O172" s="78"/>
      <c r="P172" s="78"/>
      <c r="Q172" s="78"/>
      <c r="R172" s="78"/>
      <c r="S172" s="78"/>
      <c r="T172" s="79"/>
      <c r="AT172" s="16" t="s">
        <v>165</v>
      </c>
      <c r="AU172" s="16" t="s">
        <v>79</v>
      </c>
    </row>
    <row r="173" s="1" customFormat="1">
      <c r="B173" s="37"/>
      <c r="C173" s="38"/>
      <c r="D173" s="227" t="s">
        <v>167</v>
      </c>
      <c r="E173" s="38"/>
      <c r="F173" s="230" t="s">
        <v>797</v>
      </c>
      <c r="G173" s="38"/>
      <c r="H173" s="38"/>
      <c r="I173" s="142"/>
      <c r="J173" s="38"/>
      <c r="K173" s="38"/>
      <c r="L173" s="42"/>
      <c r="M173" s="229"/>
      <c r="N173" s="78"/>
      <c r="O173" s="78"/>
      <c r="P173" s="78"/>
      <c r="Q173" s="78"/>
      <c r="R173" s="78"/>
      <c r="S173" s="78"/>
      <c r="T173" s="79"/>
      <c r="AT173" s="16" t="s">
        <v>167</v>
      </c>
      <c r="AU173" s="16" t="s">
        <v>79</v>
      </c>
    </row>
    <row r="174" s="1" customFormat="1">
      <c r="B174" s="37"/>
      <c r="C174" s="38"/>
      <c r="D174" s="227" t="s">
        <v>189</v>
      </c>
      <c r="E174" s="38"/>
      <c r="F174" s="230" t="s">
        <v>798</v>
      </c>
      <c r="G174" s="38"/>
      <c r="H174" s="38"/>
      <c r="I174" s="142"/>
      <c r="J174" s="38"/>
      <c r="K174" s="38"/>
      <c r="L174" s="42"/>
      <c r="M174" s="229"/>
      <c r="N174" s="78"/>
      <c r="O174" s="78"/>
      <c r="P174" s="78"/>
      <c r="Q174" s="78"/>
      <c r="R174" s="78"/>
      <c r="S174" s="78"/>
      <c r="T174" s="79"/>
      <c r="AT174" s="16" t="s">
        <v>189</v>
      </c>
      <c r="AU174" s="16" t="s">
        <v>79</v>
      </c>
    </row>
    <row r="175" s="13" customFormat="1">
      <c r="B175" s="241"/>
      <c r="C175" s="242"/>
      <c r="D175" s="227" t="s">
        <v>169</v>
      </c>
      <c r="E175" s="243" t="s">
        <v>1</v>
      </c>
      <c r="F175" s="244" t="s">
        <v>79</v>
      </c>
      <c r="G175" s="242"/>
      <c r="H175" s="245">
        <v>2</v>
      </c>
      <c r="I175" s="246"/>
      <c r="J175" s="242"/>
      <c r="K175" s="242"/>
      <c r="L175" s="247"/>
      <c r="M175" s="248"/>
      <c r="N175" s="249"/>
      <c r="O175" s="249"/>
      <c r="P175" s="249"/>
      <c r="Q175" s="249"/>
      <c r="R175" s="249"/>
      <c r="S175" s="249"/>
      <c r="T175" s="250"/>
      <c r="AT175" s="251" t="s">
        <v>169</v>
      </c>
      <c r="AU175" s="251" t="s">
        <v>79</v>
      </c>
      <c r="AV175" s="13" t="s">
        <v>79</v>
      </c>
      <c r="AW175" s="13" t="s">
        <v>34</v>
      </c>
      <c r="AX175" s="13" t="s">
        <v>21</v>
      </c>
      <c r="AY175" s="251" t="s">
        <v>156</v>
      </c>
    </row>
    <row r="176" s="1" customFormat="1" ht="22.5" customHeight="1">
      <c r="B176" s="37"/>
      <c r="C176" s="215" t="s">
        <v>279</v>
      </c>
      <c r="D176" s="215" t="s">
        <v>158</v>
      </c>
      <c r="E176" s="216" t="s">
        <v>799</v>
      </c>
      <c r="F176" s="217" t="s">
        <v>800</v>
      </c>
      <c r="G176" s="218" t="s">
        <v>794</v>
      </c>
      <c r="H176" s="219">
        <v>2</v>
      </c>
      <c r="I176" s="220"/>
      <c r="J176" s="221">
        <f>ROUND(I176*H176,2)</f>
        <v>0</v>
      </c>
      <c r="K176" s="217" t="s">
        <v>705</v>
      </c>
      <c r="L176" s="42"/>
      <c r="M176" s="222" t="s">
        <v>1</v>
      </c>
      <c r="N176" s="223" t="s">
        <v>42</v>
      </c>
      <c r="O176" s="78"/>
      <c r="P176" s="224">
        <f>O176*H176</f>
        <v>0</v>
      </c>
      <c r="Q176" s="224">
        <v>0</v>
      </c>
      <c r="R176" s="224">
        <f>Q176*H176</f>
        <v>0</v>
      </c>
      <c r="S176" s="224">
        <v>0</v>
      </c>
      <c r="T176" s="225">
        <f>S176*H176</f>
        <v>0</v>
      </c>
      <c r="AR176" s="16" t="s">
        <v>163</v>
      </c>
      <c r="AT176" s="16" t="s">
        <v>158</v>
      </c>
      <c r="AU176" s="16" t="s">
        <v>79</v>
      </c>
      <c r="AY176" s="16" t="s">
        <v>156</v>
      </c>
      <c r="BE176" s="226">
        <f>IF(N176="základní",J176,0)</f>
        <v>0</v>
      </c>
      <c r="BF176" s="226">
        <f>IF(N176="snížená",J176,0)</f>
        <v>0</v>
      </c>
      <c r="BG176" s="226">
        <f>IF(N176="zákl. přenesená",J176,0)</f>
        <v>0</v>
      </c>
      <c r="BH176" s="226">
        <f>IF(N176="sníž. přenesená",J176,0)</f>
        <v>0</v>
      </c>
      <c r="BI176" s="226">
        <f>IF(N176="nulová",J176,0)</f>
        <v>0</v>
      </c>
      <c r="BJ176" s="16" t="s">
        <v>21</v>
      </c>
      <c r="BK176" s="226">
        <f>ROUND(I176*H176,2)</f>
        <v>0</v>
      </c>
      <c r="BL176" s="16" t="s">
        <v>163</v>
      </c>
      <c r="BM176" s="16" t="s">
        <v>801</v>
      </c>
    </row>
    <row r="177" s="1" customFormat="1">
      <c r="B177" s="37"/>
      <c r="C177" s="38"/>
      <c r="D177" s="227" t="s">
        <v>165</v>
      </c>
      <c r="E177" s="38"/>
      <c r="F177" s="228" t="s">
        <v>802</v>
      </c>
      <c r="G177" s="38"/>
      <c r="H177" s="38"/>
      <c r="I177" s="142"/>
      <c r="J177" s="38"/>
      <c r="K177" s="38"/>
      <c r="L177" s="42"/>
      <c r="M177" s="229"/>
      <c r="N177" s="78"/>
      <c r="O177" s="78"/>
      <c r="P177" s="78"/>
      <c r="Q177" s="78"/>
      <c r="R177" s="78"/>
      <c r="S177" s="78"/>
      <c r="T177" s="79"/>
      <c r="AT177" s="16" t="s">
        <v>165</v>
      </c>
      <c r="AU177" s="16" t="s">
        <v>79</v>
      </c>
    </row>
    <row r="178" s="1" customFormat="1">
      <c r="B178" s="37"/>
      <c r="C178" s="38"/>
      <c r="D178" s="227" t="s">
        <v>167</v>
      </c>
      <c r="E178" s="38"/>
      <c r="F178" s="230" t="s">
        <v>797</v>
      </c>
      <c r="G178" s="38"/>
      <c r="H178" s="38"/>
      <c r="I178" s="142"/>
      <c r="J178" s="38"/>
      <c r="K178" s="38"/>
      <c r="L178" s="42"/>
      <c r="M178" s="229"/>
      <c r="N178" s="78"/>
      <c r="O178" s="78"/>
      <c r="P178" s="78"/>
      <c r="Q178" s="78"/>
      <c r="R178" s="78"/>
      <c r="S178" s="78"/>
      <c r="T178" s="79"/>
      <c r="AT178" s="16" t="s">
        <v>167</v>
      </c>
      <c r="AU178" s="16" t="s">
        <v>79</v>
      </c>
    </row>
    <row r="179" s="1" customFormat="1">
      <c r="B179" s="37"/>
      <c r="C179" s="38"/>
      <c r="D179" s="227" t="s">
        <v>189</v>
      </c>
      <c r="E179" s="38"/>
      <c r="F179" s="230" t="s">
        <v>803</v>
      </c>
      <c r="G179" s="38"/>
      <c r="H179" s="38"/>
      <c r="I179" s="142"/>
      <c r="J179" s="38"/>
      <c r="K179" s="38"/>
      <c r="L179" s="42"/>
      <c r="M179" s="229"/>
      <c r="N179" s="78"/>
      <c r="O179" s="78"/>
      <c r="P179" s="78"/>
      <c r="Q179" s="78"/>
      <c r="R179" s="78"/>
      <c r="S179" s="78"/>
      <c r="T179" s="79"/>
      <c r="AT179" s="16" t="s">
        <v>189</v>
      </c>
      <c r="AU179" s="16" t="s">
        <v>79</v>
      </c>
    </row>
    <row r="180" s="13" customFormat="1">
      <c r="B180" s="241"/>
      <c r="C180" s="242"/>
      <c r="D180" s="227" t="s">
        <v>169</v>
      </c>
      <c r="E180" s="243" t="s">
        <v>1</v>
      </c>
      <c r="F180" s="244" t="s">
        <v>79</v>
      </c>
      <c r="G180" s="242"/>
      <c r="H180" s="245">
        <v>2</v>
      </c>
      <c r="I180" s="246"/>
      <c r="J180" s="242"/>
      <c r="K180" s="242"/>
      <c r="L180" s="247"/>
      <c r="M180" s="248"/>
      <c r="N180" s="249"/>
      <c r="O180" s="249"/>
      <c r="P180" s="249"/>
      <c r="Q180" s="249"/>
      <c r="R180" s="249"/>
      <c r="S180" s="249"/>
      <c r="T180" s="250"/>
      <c r="AT180" s="251" t="s">
        <v>169</v>
      </c>
      <c r="AU180" s="251" t="s">
        <v>79</v>
      </c>
      <c r="AV180" s="13" t="s">
        <v>79</v>
      </c>
      <c r="AW180" s="13" t="s">
        <v>34</v>
      </c>
      <c r="AX180" s="13" t="s">
        <v>21</v>
      </c>
      <c r="AY180" s="251" t="s">
        <v>156</v>
      </c>
    </row>
    <row r="181" s="1" customFormat="1" ht="22.5" customHeight="1">
      <c r="B181" s="37"/>
      <c r="C181" s="215" t="s">
        <v>288</v>
      </c>
      <c r="D181" s="215" t="s">
        <v>158</v>
      </c>
      <c r="E181" s="216" t="s">
        <v>804</v>
      </c>
      <c r="F181" s="217" t="s">
        <v>805</v>
      </c>
      <c r="G181" s="218" t="s">
        <v>794</v>
      </c>
      <c r="H181" s="219">
        <v>2</v>
      </c>
      <c r="I181" s="220"/>
      <c r="J181" s="221">
        <f>ROUND(I181*H181,2)</f>
        <v>0</v>
      </c>
      <c r="K181" s="217" t="s">
        <v>705</v>
      </c>
      <c r="L181" s="42"/>
      <c r="M181" s="222" t="s">
        <v>1</v>
      </c>
      <c r="N181" s="223" t="s">
        <v>42</v>
      </c>
      <c r="O181" s="78"/>
      <c r="P181" s="224">
        <f>O181*H181</f>
        <v>0</v>
      </c>
      <c r="Q181" s="224">
        <v>0</v>
      </c>
      <c r="R181" s="224">
        <f>Q181*H181</f>
        <v>0</v>
      </c>
      <c r="S181" s="224">
        <v>0</v>
      </c>
      <c r="T181" s="225">
        <f>S181*H181</f>
        <v>0</v>
      </c>
      <c r="AR181" s="16" t="s">
        <v>163</v>
      </c>
      <c r="AT181" s="16" t="s">
        <v>158</v>
      </c>
      <c r="AU181" s="16" t="s">
        <v>79</v>
      </c>
      <c r="AY181" s="16" t="s">
        <v>156</v>
      </c>
      <c r="BE181" s="226">
        <f>IF(N181="základní",J181,0)</f>
        <v>0</v>
      </c>
      <c r="BF181" s="226">
        <f>IF(N181="snížená",J181,0)</f>
        <v>0</v>
      </c>
      <c r="BG181" s="226">
        <f>IF(N181="zákl. přenesená",J181,0)</f>
        <v>0</v>
      </c>
      <c r="BH181" s="226">
        <f>IF(N181="sníž. přenesená",J181,0)</f>
        <v>0</v>
      </c>
      <c r="BI181" s="226">
        <f>IF(N181="nulová",J181,0)</f>
        <v>0</v>
      </c>
      <c r="BJ181" s="16" t="s">
        <v>21</v>
      </c>
      <c r="BK181" s="226">
        <f>ROUND(I181*H181,2)</f>
        <v>0</v>
      </c>
      <c r="BL181" s="16" t="s">
        <v>163</v>
      </c>
      <c r="BM181" s="16" t="s">
        <v>806</v>
      </c>
    </row>
    <row r="182" s="1" customFormat="1">
      <c r="B182" s="37"/>
      <c r="C182" s="38"/>
      <c r="D182" s="227" t="s">
        <v>165</v>
      </c>
      <c r="E182" s="38"/>
      <c r="F182" s="228" t="s">
        <v>807</v>
      </c>
      <c r="G182" s="38"/>
      <c r="H182" s="38"/>
      <c r="I182" s="142"/>
      <c r="J182" s="38"/>
      <c r="K182" s="38"/>
      <c r="L182" s="42"/>
      <c r="M182" s="229"/>
      <c r="N182" s="78"/>
      <c r="O182" s="78"/>
      <c r="P182" s="78"/>
      <c r="Q182" s="78"/>
      <c r="R182" s="78"/>
      <c r="S182" s="78"/>
      <c r="T182" s="79"/>
      <c r="AT182" s="16" t="s">
        <v>165</v>
      </c>
      <c r="AU182" s="16" t="s">
        <v>79</v>
      </c>
    </row>
    <row r="183" s="1" customFormat="1">
      <c r="B183" s="37"/>
      <c r="C183" s="38"/>
      <c r="D183" s="227" t="s">
        <v>167</v>
      </c>
      <c r="E183" s="38"/>
      <c r="F183" s="230" t="s">
        <v>808</v>
      </c>
      <c r="G183" s="38"/>
      <c r="H183" s="38"/>
      <c r="I183" s="142"/>
      <c r="J183" s="38"/>
      <c r="K183" s="38"/>
      <c r="L183" s="42"/>
      <c r="M183" s="229"/>
      <c r="N183" s="78"/>
      <c r="O183" s="78"/>
      <c r="P183" s="78"/>
      <c r="Q183" s="78"/>
      <c r="R183" s="78"/>
      <c r="S183" s="78"/>
      <c r="T183" s="79"/>
      <c r="AT183" s="16" t="s">
        <v>167</v>
      </c>
      <c r="AU183" s="16" t="s">
        <v>79</v>
      </c>
    </row>
    <row r="184" s="1" customFormat="1">
      <c r="B184" s="37"/>
      <c r="C184" s="38"/>
      <c r="D184" s="227" t="s">
        <v>189</v>
      </c>
      <c r="E184" s="38"/>
      <c r="F184" s="230" t="s">
        <v>809</v>
      </c>
      <c r="G184" s="38"/>
      <c r="H184" s="38"/>
      <c r="I184" s="142"/>
      <c r="J184" s="38"/>
      <c r="K184" s="38"/>
      <c r="L184" s="42"/>
      <c r="M184" s="229"/>
      <c r="N184" s="78"/>
      <c r="O184" s="78"/>
      <c r="P184" s="78"/>
      <c r="Q184" s="78"/>
      <c r="R184" s="78"/>
      <c r="S184" s="78"/>
      <c r="T184" s="79"/>
      <c r="AT184" s="16" t="s">
        <v>189</v>
      </c>
      <c r="AU184" s="16" t="s">
        <v>79</v>
      </c>
    </row>
    <row r="185" s="12" customFormat="1">
      <c r="B185" s="231"/>
      <c r="C185" s="232"/>
      <c r="D185" s="227" t="s">
        <v>169</v>
      </c>
      <c r="E185" s="233" t="s">
        <v>1</v>
      </c>
      <c r="F185" s="234" t="s">
        <v>810</v>
      </c>
      <c r="G185" s="232"/>
      <c r="H185" s="233" t="s">
        <v>1</v>
      </c>
      <c r="I185" s="235"/>
      <c r="J185" s="232"/>
      <c r="K185" s="232"/>
      <c r="L185" s="236"/>
      <c r="M185" s="237"/>
      <c r="N185" s="238"/>
      <c r="O185" s="238"/>
      <c r="P185" s="238"/>
      <c r="Q185" s="238"/>
      <c r="R185" s="238"/>
      <c r="S185" s="238"/>
      <c r="T185" s="239"/>
      <c r="AT185" s="240" t="s">
        <v>169</v>
      </c>
      <c r="AU185" s="240" t="s">
        <v>79</v>
      </c>
      <c r="AV185" s="12" t="s">
        <v>21</v>
      </c>
      <c r="AW185" s="12" t="s">
        <v>34</v>
      </c>
      <c r="AX185" s="12" t="s">
        <v>71</v>
      </c>
      <c r="AY185" s="240" t="s">
        <v>156</v>
      </c>
    </row>
    <row r="186" s="13" customFormat="1">
      <c r="B186" s="241"/>
      <c r="C186" s="242"/>
      <c r="D186" s="227" t="s">
        <v>169</v>
      </c>
      <c r="E186" s="243" t="s">
        <v>1</v>
      </c>
      <c r="F186" s="244" t="s">
        <v>811</v>
      </c>
      <c r="G186" s="242"/>
      <c r="H186" s="245">
        <v>2</v>
      </c>
      <c r="I186" s="246"/>
      <c r="J186" s="242"/>
      <c r="K186" s="242"/>
      <c r="L186" s="247"/>
      <c r="M186" s="248"/>
      <c r="N186" s="249"/>
      <c r="O186" s="249"/>
      <c r="P186" s="249"/>
      <c r="Q186" s="249"/>
      <c r="R186" s="249"/>
      <c r="S186" s="249"/>
      <c r="T186" s="250"/>
      <c r="AT186" s="251" t="s">
        <v>169</v>
      </c>
      <c r="AU186" s="251" t="s">
        <v>79</v>
      </c>
      <c r="AV186" s="13" t="s">
        <v>79</v>
      </c>
      <c r="AW186" s="13" t="s">
        <v>34</v>
      </c>
      <c r="AX186" s="13" t="s">
        <v>21</v>
      </c>
      <c r="AY186" s="251" t="s">
        <v>156</v>
      </c>
    </row>
    <row r="187" s="1" customFormat="1" ht="22.5" customHeight="1">
      <c r="B187" s="37"/>
      <c r="C187" s="215" t="s">
        <v>296</v>
      </c>
      <c r="D187" s="215" t="s">
        <v>158</v>
      </c>
      <c r="E187" s="216" t="s">
        <v>812</v>
      </c>
      <c r="F187" s="217" t="s">
        <v>813</v>
      </c>
      <c r="G187" s="218" t="s">
        <v>185</v>
      </c>
      <c r="H187" s="219">
        <v>352</v>
      </c>
      <c r="I187" s="220"/>
      <c r="J187" s="221">
        <f>ROUND(I187*H187,2)</f>
        <v>0</v>
      </c>
      <c r="K187" s="217" t="s">
        <v>705</v>
      </c>
      <c r="L187" s="42"/>
      <c r="M187" s="222" t="s">
        <v>1</v>
      </c>
      <c r="N187" s="223" t="s">
        <v>42</v>
      </c>
      <c r="O187" s="78"/>
      <c r="P187" s="224">
        <f>O187*H187</f>
        <v>0</v>
      </c>
      <c r="Q187" s="224">
        <v>0</v>
      </c>
      <c r="R187" s="224">
        <f>Q187*H187</f>
        <v>0</v>
      </c>
      <c r="S187" s="224">
        <v>0</v>
      </c>
      <c r="T187" s="225">
        <f>S187*H187</f>
        <v>0</v>
      </c>
      <c r="AR187" s="16" t="s">
        <v>163</v>
      </c>
      <c r="AT187" s="16" t="s">
        <v>158</v>
      </c>
      <c r="AU187" s="16" t="s">
        <v>79</v>
      </c>
      <c r="AY187" s="16" t="s">
        <v>156</v>
      </c>
      <c r="BE187" s="226">
        <f>IF(N187="základní",J187,0)</f>
        <v>0</v>
      </c>
      <c r="BF187" s="226">
        <f>IF(N187="snížená",J187,0)</f>
        <v>0</v>
      </c>
      <c r="BG187" s="226">
        <f>IF(N187="zákl. přenesená",J187,0)</f>
        <v>0</v>
      </c>
      <c r="BH187" s="226">
        <f>IF(N187="sníž. přenesená",J187,0)</f>
        <v>0</v>
      </c>
      <c r="BI187" s="226">
        <f>IF(N187="nulová",J187,0)</f>
        <v>0</v>
      </c>
      <c r="BJ187" s="16" t="s">
        <v>21</v>
      </c>
      <c r="BK187" s="226">
        <f>ROUND(I187*H187,2)</f>
        <v>0</v>
      </c>
      <c r="BL187" s="16" t="s">
        <v>163</v>
      </c>
      <c r="BM187" s="16" t="s">
        <v>814</v>
      </c>
    </row>
    <row r="188" s="1" customFormat="1">
      <c r="B188" s="37"/>
      <c r="C188" s="38"/>
      <c r="D188" s="227" t="s">
        <v>165</v>
      </c>
      <c r="E188" s="38"/>
      <c r="F188" s="228" t="s">
        <v>815</v>
      </c>
      <c r="G188" s="38"/>
      <c r="H188" s="38"/>
      <c r="I188" s="142"/>
      <c r="J188" s="38"/>
      <c r="K188" s="38"/>
      <c r="L188" s="42"/>
      <c r="M188" s="229"/>
      <c r="N188" s="78"/>
      <c r="O188" s="78"/>
      <c r="P188" s="78"/>
      <c r="Q188" s="78"/>
      <c r="R188" s="78"/>
      <c r="S188" s="78"/>
      <c r="T188" s="79"/>
      <c r="AT188" s="16" t="s">
        <v>165</v>
      </c>
      <c r="AU188" s="16" t="s">
        <v>79</v>
      </c>
    </row>
    <row r="189" s="1" customFormat="1">
      <c r="B189" s="37"/>
      <c r="C189" s="38"/>
      <c r="D189" s="227" t="s">
        <v>167</v>
      </c>
      <c r="E189" s="38"/>
      <c r="F189" s="230" t="s">
        <v>816</v>
      </c>
      <c r="G189" s="38"/>
      <c r="H189" s="38"/>
      <c r="I189" s="142"/>
      <c r="J189" s="38"/>
      <c r="K189" s="38"/>
      <c r="L189" s="42"/>
      <c r="M189" s="229"/>
      <c r="N189" s="78"/>
      <c r="O189" s="78"/>
      <c r="P189" s="78"/>
      <c r="Q189" s="78"/>
      <c r="R189" s="78"/>
      <c r="S189" s="78"/>
      <c r="T189" s="79"/>
      <c r="AT189" s="16" t="s">
        <v>167</v>
      </c>
      <c r="AU189" s="16" t="s">
        <v>79</v>
      </c>
    </row>
    <row r="190" s="1" customFormat="1">
      <c r="B190" s="37"/>
      <c r="C190" s="38"/>
      <c r="D190" s="227" t="s">
        <v>189</v>
      </c>
      <c r="E190" s="38"/>
      <c r="F190" s="230" t="s">
        <v>817</v>
      </c>
      <c r="G190" s="38"/>
      <c r="H190" s="38"/>
      <c r="I190" s="142"/>
      <c r="J190" s="38"/>
      <c r="K190" s="38"/>
      <c r="L190" s="42"/>
      <c r="M190" s="229"/>
      <c r="N190" s="78"/>
      <c r="O190" s="78"/>
      <c r="P190" s="78"/>
      <c r="Q190" s="78"/>
      <c r="R190" s="78"/>
      <c r="S190" s="78"/>
      <c r="T190" s="79"/>
      <c r="AT190" s="16" t="s">
        <v>189</v>
      </c>
      <c r="AU190" s="16" t="s">
        <v>79</v>
      </c>
    </row>
    <row r="191" s="12" customFormat="1">
      <c r="B191" s="231"/>
      <c r="C191" s="232"/>
      <c r="D191" s="227" t="s">
        <v>169</v>
      </c>
      <c r="E191" s="233" t="s">
        <v>1</v>
      </c>
      <c r="F191" s="234" t="s">
        <v>818</v>
      </c>
      <c r="G191" s="232"/>
      <c r="H191" s="233" t="s">
        <v>1</v>
      </c>
      <c r="I191" s="235"/>
      <c r="J191" s="232"/>
      <c r="K191" s="232"/>
      <c r="L191" s="236"/>
      <c r="M191" s="237"/>
      <c r="N191" s="238"/>
      <c r="O191" s="238"/>
      <c r="P191" s="238"/>
      <c r="Q191" s="238"/>
      <c r="R191" s="238"/>
      <c r="S191" s="238"/>
      <c r="T191" s="239"/>
      <c r="AT191" s="240" t="s">
        <v>169</v>
      </c>
      <c r="AU191" s="240" t="s">
        <v>79</v>
      </c>
      <c r="AV191" s="12" t="s">
        <v>21</v>
      </c>
      <c r="AW191" s="12" t="s">
        <v>34</v>
      </c>
      <c r="AX191" s="12" t="s">
        <v>71</v>
      </c>
      <c r="AY191" s="240" t="s">
        <v>156</v>
      </c>
    </row>
    <row r="192" s="13" customFormat="1">
      <c r="B192" s="241"/>
      <c r="C192" s="242"/>
      <c r="D192" s="227" t="s">
        <v>169</v>
      </c>
      <c r="E192" s="243" t="s">
        <v>1</v>
      </c>
      <c r="F192" s="244" t="s">
        <v>819</v>
      </c>
      <c r="G192" s="242"/>
      <c r="H192" s="245">
        <v>352</v>
      </c>
      <c r="I192" s="246"/>
      <c r="J192" s="242"/>
      <c r="K192" s="242"/>
      <c r="L192" s="247"/>
      <c r="M192" s="248"/>
      <c r="N192" s="249"/>
      <c r="O192" s="249"/>
      <c r="P192" s="249"/>
      <c r="Q192" s="249"/>
      <c r="R192" s="249"/>
      <c r="S192" s="249"/>
      <c r="T192" s="250"/>
      <c r="AT192" s="251" t="s">
        <v>169</v>
      </c>
      <c r="AU192" s="251" t="s">
        <v>79</v>
      </c>
      <c r="AV192" s="13" t="s">
        <v>79</v>
      </c>
      <c r="AW192" s="13" t="s">
        <v>34</v>
      </c>
      <c r="AX192" s="13" t="s">
        <v>21</v>
      </c>
      <c r="AY192" s="251" t="s">
        <v>156</v>
      </c>
    </row>
    <row r="193" s="1" customFormat="1" ht="22.5" customHeight="1">
      <c r="B193" s="37"/>
      <c r="C193" s="215" t="s">
        <v>302</v>
      </c>
      <c r="D193" s="215" t="s">
        <v>158</v>
      </c>
      <c r="E193" s="216" t="s">
        <v>820</v>
      </c>
      <c r="F193" s="217" t="s">
        <v>821</v>
      </c>
      <c r="G193" s="218" t="s">
        <v>177</v>
      </c>
      <c r="H193" s="219">
        <v>105.81999999999999</v>
      </c>
      <c r="I193" s="220"/>
      <c r="J193" s="221">
        <f>ROUND(I193*H193,2)</f>
        <v>0</v>
      </c>
      <c r="K193" s="217" t="s">
        <v>705</v>
      </c>
      <c r="L193" s="42"/>
      <c r="M193" s="222" t="s">
        <v>1</v>
      </c>
      <c r="N193" s="223" t="s">
        <v>42</v>
      </c>
      <c r="O193" s="78"/>
      <c r="P193" s="224">
        <f>O193*H193</f>
        <v>0</v>
      </c>
      <c r="Q193" s="224">
        <v>0</v>
      </c>
      <c r="R193" s="224">
        <f>Q193*H193</f>
        <v>0</v>
      </c>
      <c r="S193" s="224">
        <v>0</v>
      </c>
      <c r="T193" s="225">
        <f>S193*H193</f>
        <v>0</v>
      </c>
      <c r="AR193" s="16" t="s">
        <v>163</v>
      </c>
      <c r="AT193" s="16" t="s">
        <v>158</v>
      </c>
      <c r="AU193" s="16" t="s">
        <v>79</v>
      </c>
      <c r="AY193" s="16" t="s">
        <v>156</v>
      </c>
      <c r="BE193" s="226">
        <f>IF(N193="základní",J193,0)</f>
        <v>0</v>
      </c>
      <c r="BF193" s="226">
        <f>IF(N193="snížená",J193,0)</f>
        <v>0</v>
      </c>
      <c r="BG193" s="226">
        <f>IF(N193="zákl. přenesená",J193,0)</f>
        <v>0</v>
      </c>
      <c r="BH193" s="226">
        <f>IF(N193="sníž. přenesená",J193,0)</f>
        <v>0</v>
      </c>
      <c r="BI193" s="226">
        <f>IF(N193="nulová",J193,0)</f>
        <v>0</v>
      </c>
      <c r="BJ193" s="16" t="s">
        <v>21</v>
      </c>
      <c r="BK193" s="226">
        <f>ROUND(I193*H193,2)</f>
        <v>0</v>
      </c>
      <c r="BL193" s="16" t="s">
        <v>163</v>
      </c>
      <c r="BM193" s="16" t="s">
        <v>822</v>
      </c>
    </row>
    <row r="194" s="1" customFormat="1">
      <c r="B194" s="37"/>
      <c r="C194" s="38"/>
      <c r="D194" s="227" t="s">
        <v>165</v>
      </c>
      <c r="E194" s="38"/>
      <c r="F194" s="228" t="s">
        <v>823</v>
      </c>
      <c r="G194" s="38"/>
      <c r="H194" s="38"/>
      <c r="I194" s="142"/>
      <c r="J194" s="38"/>
      <c r="K194" s="38"/>
      <c r="L194" s="42"/>
      <c r="M194" s="229"/>
      <c r="N194" s="78"/>
      <c r="O194" s="78"/>
      <c r="P194" s="78"/>
      <c r="Q194" s="78"/>
      <c r="R194" s="78"/>
      <c r="S194" s="78"/>
      <c r="T194" s="79"/>
      <c r="AT194" s="16" t="s">
        <v>165</v>
      </c>
      <c r="AU194" s="16" t="s">
        <v>79</v>
      </c>
    </row>
    <row r="195" s="1" customFormat="1">
      <c r="B195" s="37"/>
      <c r="C195" s="38"/>
      <c r="D195" s="227" t="s">
        <v>167</v>
      </c>
      <c r="E195" s="38"/>
      <c r="F195" s="230" t="s">
        <v>824</v>
      </c>
      <c r="G195" s="38"/>
      <c r="H195" s="38"/>
      <c r="I195" s="142"/>
      <c r="J195" s="38"/>
      <c r="K195" s="38"/>
      <c r="L195" s="42"/>
      <c r="M195" s="229"/>
      <c r="N195" s="78"/>
      <c r="O195" s="78"/>
      <c r="P195" s="78"/>
      <c r="Q195" s="78"/>
      <c r="R195" s="78"/>
      <c r="S195" s="78"/>
      <c r="T195" s="79"/>
      <c r="AT195" s="16" t="s">
        <v>167</v>
      </c>
      <c r="AU195" s="16" t="s">
        <v>79</v>
      </c>
    </row>
    <row r="196" s="1" customFormat="1">
      <c r="B196" s="37"/>
      <c r="C196" s="38"/>
      <c r="D196" s="227" t="s">
        <v>189</v>
      </c>
      <c r="E196" s="38"/>
      <c r="F196" s="230" t="s">
        <v>825</v>
      </c>
      <c r="G196" s="38"/>
      <c r="H196" s="38"/>
      <c r="I196" s="142"/>
      <c r="J196" s="38"/>
      <c r="K196" s="38"/>
      <c r="L196" s="42"/>
      <c r="M196" s="229"/>
      <c r="N196" s="78"/>
      <c r="O196" s="78"/>
      <c r="P196" s="78"/>
      <c r="Q196" s="78"/>
      <c r="R196" s="78"/>
      <c r="S196" s="78"/>
      <c r="T196" s="79"/>
      <c r="AT196" s="16" t="s">
        <v>189</v>
      </c>
      <c r="AU196" s="16" t="s">
        <v>79</v>
      </c>
    </row>
    <row r="197" s="12" customFormat="1">
      <c r="B197" s="231"/>
      <c r="C197" s="232"/>
      <c r="D197" s="227" t="s">
        <v>169</v>
      </c>
      <c r="E197" s="233" t="s">
        <v>1</v>
      </c>
      <c r="F197" s="234" t="s">
        <v>826</v>
      </c>
      <c r="G197" s="232"/>
      <c r="H197" s="233" t="s">
        <v>1</v>
      </c>
      <c r="I197" s="235"/>
      <c r="J197" s="232"/>
      <c r="K197" s="232"/>
      <c r="L197" s="236"/>
      <c r="M197" s="237"/>
      <c r="N197" s="238"/>
      <c r="O197" s="238"/>
      <c r="P197" s="238"/>
      <c r="Q197" s="238"/>
      <c r="R197" s="238"/>
      <c r="S197" s="238"/>
      <c r="T197" s="239"/>
      <c r="AT197" s="240" t="s">
        <v>169</v>
      </c>
      <c r="AU197" s="240" t="s">
        <v>79</v>
      </c>
      <c r="AV197" s="12" t="s">
        <v>21</v>
      </c>
      <c r="AW197" s="12" t="s">
        <v>34</v>
      </c>
      <c r="AX197" s="12" t="s">
        <v>71</v>
      </c>
      <c r="AY197" s="240" t="s">
        <v>156</v>
      </c>
    </row>
    <row r="198" s="13" customFormat="1">
      <c r="B198" s="241"/>
      <c r="C198" s="242"/>
      <c r="D198" s="227" t="s">
        <v>169</v>
      </c>
      <c r="E198" s="243" t="s">
        <v>1</v>
      </c>
      <c r="F198" s="244" t="s">
        <v>827</v>
      </c>
      <c r="G198" s="242"/>
      <c r="H198" s="245">
        <v>51.479999999999997</v>
      </c>
      <c r="I198" s="246"/>
      <c r="J198" s="242"/>
      <c r="K198" s="242"/>
      <c r="L198" s="247"/>
      <c r="M198" s="248"/>
      <c r="N198" s="249"/>
      <c r="O198" s="249"/>
      <c r="P198" s="249"/>
      <c r="Q198" s="249"/>
      <c r="R198" s="249"/>
      <c r="S198" s="249"/>
      <c r="T198" s="250"/>
      <c r="AT198" s="251" t="s">
        <v>169</v>
      </c>
      <c r="AU198" s="251" t="s">
        <v>79</v>
      </c>
      <c r="AV198" s="13" t="s">
        <v>79</v>
      </c>
      <c r="AW198" s="13" t="s">
        <v>34</v>
      </c>
      <c r="AX198" s="13" t="s">
        <v>71</v>
      </c>
      <c r="AY198" s="251" t="s">
        <v>156</v>
      </c>
    </row>
    <row r="199" s="12" customFormat="1">
      <c r="B199" s="231"/>
      <c r="C199" s="232"/>
      <c r="D199" s="227" t="s">
        <v>169</v>
      </c>
      <c r="E199" s="233" t="s">
        <v>1</v>
      </c>
      <c r="F199" s="234" t="s">
        <v>828</v>
      </c>
      <c r="G199" s="232"/>
      <c r="H199" s="233" t="s">
        <v>1</v>
      </c>
      <c r="I199" s="235"/>
      <c r="J199" s="232"/>
      <c r="K199" s="232"/>
      <c r="L199" s="236"/>
      <c r="M199" s="237"/>
      <c r="N199" s="238"/>
      <c r="O199" s="238"/>
      <c r="P199" s="238"/>
      <c r="Q199" s="238"/>
      <c r="R199" s="238"/>
      <c r="S199" s="238"/>
      <c r="T199" s="239"/>
      <c r="AT199" s="240" t="s">
        <v>169</v>
      </c>
      <c r="AU199" s="240" t="s">
        <v>79</v>
      </c>
      <c r="AV199" s="12" t="s">
        <v>21</v>
      </c>
      <c r="AW199" s="12" t="s">
        <v>34</v>
      </c>
      <c r="AX199" s="12" t="s">
        <v>71</v>
      </c>
      <c r="AY199" s="240" t="s">
        <v>156</v>
      </c>
    </row>
    <row r="200" s="13" customFormat="1">
      <c r="B200" s="241"/>
      <c r="C200" s="242"/>
      <c r="D200" s="227" t="s">
        <v>169</v>
      </c>
      <c r="E200" s="243" t="s">
        <v>1</v>
      </c>
      <c r="F200" s="244" t="s">
        <v>829</v>
      </c>
      <c r="G200" s="242"/>
      <c r="H200" s="245">
        <v>9.8800000000000008</v>
      </c>
      <c r="I200" s="246"/>
      <c r="J200" s="242"/>
      <c r="K200" s="242"/>
      <c r="L200" s="247"/>
      <c r="M200" s="248"/>
      <c r="N200" s="249"/>
      <c r="O200" s="249"/>
      <c r="P200" s="249"/>
      <c r="Q200" s="249"/>
      <c r="R200" s="249"/>
      <c r="S200" s="249"/>
      <c r="T200" s="250"/>
      <c r="AT200" s="251" t="s">
        <v>169</v>
      </c>
      <c r="AU200" s="251" t="s">
        <v>79</v>
      </c>
      <c r="AV200" s="13" t="s">
        <v>79</v>
      </c>
      <c r="AW200" s="13" t="s">
        <v>34</v>
      </c>
      <c r="AX200" s="13" t="s">
        <v>71</v>
      </c>
      <c r="AY200" s="251" t="s">
        <v>156</v>
      </c>
    </row>
    <row r="201" s="12" customFormat="1">
      <c r="B201" s="231"/>
      <c r="C201" s="232"/>
      <c r="D201" s="227" t="s">
        <v>169</v>
      </c>
      <c r="E201" s="233" t="s">
        <v>1</v>
      </c>
      <c r="F201" s="234" t="s">
        <v>830</v>
      </c>
      <c r="G201" s="232"/>
      <c r="H201" s="233" t="s">
        <v>1</v>
      </c>
      <c r="I201" s="235"/>
      <c r="J201" s="232"/>
      <c r="K201" s="232"/>
      <c r="L201" s="236"/>
      <c r="M201" s="237"/>
      <c r="N201" s="238"/>
      <c r="O201" s="238"/>
      <c r="P201" s="238"/>
      <c r="Q201" s="238"/>
      <c r="R201" s="238"/>
      <c r="S201" s="238"/>
      <c r="T201" s="239"/>
      <c r="AT201" s="240" t="s">
        <v>169</v>
      </c>
      <c r="AU201" s="240" t="s">
        <v>79</v>
      </c>
      <c r="AV201" s="12" t="s">
        <v>21</v>
      </c>
      <c r="AW201" s="12" t="s">
        <v>34</v>
      </c>
      <c r="AX201" s="12" t="s">
        <v>71</v>
      </c>
      <c r="AY201" s="240" t="s">
        <v>156</v>
      </c>
    </row>
    <row r="202" s="13" customFormat="1">
      <c r="B202" s="241"/>
      <c r="C202" s="242"/>
      <c r="D202" s="227" t="s">
        <v>169</v>
      </c>
      <c r="E202" s="243" t="s">
        <v>1</v>
      </c>
      <c r="F202" s="244" t="s">
        <v>831</v>
      </c>
      <c r="G202" s="242"/>
      <c r="H202" s="245">
        <v>28.079999999999998</v>
      </c>
      <c r="I202" s="246"/>
      <c r="J202" s="242"/>
      <c r="K202" s="242"/>
      <c r="L202" s="247"/>
      <c r="M202" s="248"/>
      <c r="N202" s="249"/>
      <c r="O202" s="249"/>
      <c r="P202" s="249"/>
      <c r="Q202" s="249"/>
      <c r="R202" s="249"/>
      <c r="S202" s="249"/>
      <c r="T202" s="250"/>
      <c r="AT202" s="251" t="s">
        <v>169</v>
      </c>
      <c r="AU202" s="251" t="s">
        <v>79</v>
      </c>
      <c r="AV202" s="13" t="s">
        <v>79</v>
      </c>
      <c r="AW202" s="13" t="s">
        <v>34</v>
      </c>
      <c r="AX202" s="13" t="s">
        <v>71</v>
      </c>
      <c r="AY202" s="251" t="s">
        <v>156</v>
      </c>
    </row>
    <row r="203" s="12" customFormat="1">
      <c r="B203" s="231"/>
      <c r="C203" s="232"/>
      <c r="D203" s="227" t="s">
        <v>169</v>
      </c>
      <c r="E203" s="233" t="s">
        <v>1</v>
      </c>
      <c r="F203" s="234" t="s">
        <v>832</v>
      </c>
      <c r="G203" s="232"/>
      <c r="H203" s="233" t="s">
        <v>1</v>
      </c>
      <c r="I203" s="235"/>
      <c r="J203" s="232"/>
      <c r="K203" s="232"/>
      <c r="L203" s="236"/>
      <c r="M203" s="237"/>
      <c r="N203" s="238"/>
      <c r="O203" s="238"/>
      <c r="P203" s="238"/>
      <c r="Q203" s="238"/>
      <c r="R203" s="238"/>
      <c r="S203" s="238"/>
      <c r="T203" s="239"/>
      <c r="AT203" s="240" t="s">
        <v>169</v>
      </c>
      <c r="AU203" s="240" t="s">
        <v>79</v>
      </c>
      <c r="AV203" s="12" t="s">
        <v>21</v>
      </c>
      <c r="AW203" s="12" t="s">
        <v>34</v>
      </c>
      <c r="AX203" s="12" t="s">
        <v>71</v>
      </c>
      <c r="AY203" s="240" t="s">
        <v>156</v>
      </c>
    </row>
    <row r="204" s="13" customFormat="1">
      <c r="B204" s="241"/>
      <c r="C204" s="242"/>
      <c r="D204" s="227" t="s">
        <v>169</v>
      </c>
      <c r="E204" s="243" t="s">
        <v>1</v>
      </c>
      <c r="F204" s="244" t="s">
        <v>833</v>
      </c>
      <c r="G204" s="242"/>
      <c r="H204" s="245">
        <v>16.379999999999999</v>
      </c>
      <c r="I204" s="246"/>
      <c r="J204" s="242"/>
      <c r="K204" s="242"/>
      <c r="L204" s="247"/>
      <c r="M204" s="248"/>
      <c r="N204" s="249"/>
      <c r="O204" s="249"/>
      <c r="P204" s="249"/>
      <c r="Q204" s="249"/>
      <c r="R204" s="249"/>
      <c r="S204" s="249"/>
      <c r="T204" s="250"/>
      <c r="AT204" s="251" t="s">
        <v>169</v>
      </c>
      <c r="AU204" s="251" t="s">
        <v>79</v>
      </c>
      <c r="AV204" s="13" t="s">
        <v>79</v>
      </c>
      <c r="AW204" s="13" t="s">
        <v>34</v>
      </c>
      <c r="AX204" s="13" t="s">
        <v>71</v>
      </c>
      <c r="AY204" s="251" t="s">
        <v>156</v>
      </c>
    </row>
    <row r="205" s="14" customFormat="1">
      <c r="B205" s="252"/>
      <c r="C205" s="253"/>
      <c r="D205" s="227" t="s">
        <v>169</v>
      </c>
      <c r="E205" s="254" t="s">
        <v>1</v>
      </c>
      <c r="F205" s="255" t="s">
        <v>174</v>
      </c>
      <c r="G205" s="253"/>
      <c r="H205" s="256">
        <v>105.81999999999999</v>
      </c>
      <c r="I205" s="257"/>
      <c r="J205" s="253"/>
      <c r="K205" s="253"/>
      <c r="L205" s="258"/>
      <c r="M205" s="259"/>
      <c r="N205" s="260"/>
      <c r="O205" s="260"/>
      <c r="P205" s="260"/>
      <c r="Q205" s="260"/>
      <c r="R205" s="260"/>
      <c r="S205" s="260"/>
      <c r="T205" s="261"/>
      <c r="AT205" s="262" t="s">
        <v>169</v>
      </c>
      <c r="AU205" s="262" t="s">
        <v>79</v>
      </c>
      <c r="AV205" s="14" t="s">
        <v>163</v>
      </c>
      <c r="AW205" s="14" t="s">
        <v>34</v>
      </c>
      <c r="AX205" s="14" t="s">
        <v>21</v>
      </c>
      <c r="AY205" s="262" t="s">
        <v>156</v>
      </c>
    </row>
    <row r="206" s="11" customFormat="1" ht="25.92" customHeight="1">
      <c r="B206" s="199"/>
      <c r="C206" s="200"/>
      <c r="D206" s="201" t="s">
        <v>70</v>
      </c>
      <c r="E206" s="202" t="s">
        <v>834</v>
      </c>
      <c r="F206" s="202" t="s">
        <v>835</v>
      </c>
      <c r="G206" s="200"/>
      <c r="H206" s="200"/>
      <c r="I206" s="203"/>
      <c r="J206" s="204">
        <f>BK206</f>
        <v>0</v>
      </c>
      <c r="K206" s="200"/>
      <c r="L206" s="205"/>
      <c r="M206" s="206"/>
      <c r="N206" s="207"/>
      <c r="O206" s="207"/>
      <c r="P206" s="208">
        <f>SUM(P207:P235)</f>
        <v>0</v>
      </c>
      <c r="Q206" s="207"/>
      <c r="R206" s="208">
        <f>SUM(R207:R235)</f>
        <v>0</v>
      </c>
      <c r="S206" s="207"/>
      <c r="T206" s="209">
        <f>SUM(T207:T235)</f>
        <v>0</v>
      </c>
      <c r="AR206" s="210" t="s">
        <v>163</v>
      </c>
      <c r="AT206" s="211" t="s">
        <v>70</v>
      </c>
      <c r="AU206" s="211" t="s">
        <v>71</v>
      </c>
      <c r="AY206" s="210" t="s">
        <v>156</v>
      </c>
      <c r="BK206" s="212">
        <f>SUM(BK207:BK235)</f>
        <v>0</v>
      </c>
    </row>
    <row r="207" s="1" customFormat="1" ht="22.5" customHeight="1">
      <c r="B207" s="37"/>
      <c r="C207" s="215" t="s">
        <v>309</v>
      </c>
      <c r="D207" s="215" t="s">
        <v>158</v>
      </c>
      <c r="E207" s="216" t="s">
        <v>836</v>
      </c>
      <c r="F207" s="217" t="s">
        <v>837</v>
      </c>
      <c r="G207" s="218" t="s">
        <v>282</v>
      </c>
      <c r="H207" s="219">
        <v>226.47999999999999</v>
      </c>
      <c r="I207" s="220"/>
      <c r="J207" s="221">
        <f>ROUND(I207*H207,2)</f>
        <v>0</v>
      </c>
      <c r="K207" s="217" t="s">
        <v>705</v>
      </c>
      <c r="L207" s="42"/>
      <c r="M207" s="222" t="s">
        <v>1</v>
      </c>
      <c r="N207" s="223" t="s">
        <v>42</v>
      </c>
      <c r="O207" s="78"/>
      <c r="P207" s="224">
        <f>O207*H207</f>
        <v>0</v>
      </c>
      <c r="Q207" s="224">
        <v>0</v>
      </c>
      <c r="R207" s="224">
        <f>Q207*H207</f>
        <v>0</v>
      </c>
      <c r="S207" s="224">
        <v>0</v>
      </c>
      <c r="T207" s="225">
        <f>S207*H207</f>
        <v>0</v>
      </c>
      <c r="AR207" s="16" t="s">
        <v>838</v>
      </c>
      <c r="AT207" s="16" t="s">
        <v>158</v>
      </c>
      <c r="AU207" s="16" t="s">
        <v>21</v>
      </c>
      <c r="AY207" s="16" t="s">
        <v>156</v>
      </c>
      <c r="BE207" s="226">
        <f>IF(N207="základní",J207,0)</f>
        <v>0</v>
      </c>
      <c r="BF207" s="226">
        <f>IF(N207="snížená",J207,0)</f>
        <v>0</v>
      </c>
      <c r="BG207" s="226">
        <f>IF(N207="zákl. přenesená",J207,0)</f>
        <v>0</v>
      </c>
      <c r="BH207" s="226">
        <f>IF(N207="sníž. přenesená",J207,0)</f>
        <v>0</v>
      </c>
      <c r="BI207" s="226">
        <f>IF(N207="nulová",J207,0)</f>
        <v>0</v>
      </c>
      <c r="BJ207" s="16" t="s">
        <v>21</v>
      </c>
      <c r="BK207" s="226">
        <f>ROUND(I207*H207,2)</f>
        <v>0</v>
      </c>
      <c r="BL207" s="16" t="s">
        <v>838</v>
      </c>
      <c r="BM207" s="16" t="s">
        <v>839</v>
      </c>
    </row>
    <row r="208" s="1" customFormat="1">
      <c r="B208" s="37"/>
      <c r="C208" s="38"/>
      <c r="D208" s="227" t="s">
        <v>165</v>
      </c>
      <c r="E208" s="38"/>
      <c r="F208" s="228" t="s">
        <v>840</v>
      </c>
      <c r="G208" s="38"/>
      <c r="H208" s="38"/>
      <c r="I208" s="142"/>
      <c r="J208" s="38"/>
      <c r="K208" s="38"/>
      <c r="L208" s="42"/>
      <c r="M208" s="229"/>
      <c r="N208" s="78"/>
      <c r="O208" s="78"/>
      <c r="P208" s="78"/>
      <c r="Q208" s="78"/>
      <c r="R208" s="78"/>
      <c r="S208" s="78"/>
      <c r="T208" s="79"/>
      <c r="AT208" s="16" t="s">
        <v>165</v>
      </c>
      <c r="AU208" s="16" t="s">
        <v>21</v>
      </c>
    </row>
    <row r="209" s="1" customFormat="1">
      <c r="B209" s="37"/>
      <c r="C209" s="38"/>
      <c r="D209" s="227" t="s">
        <v>167</v>
      </c>
      <c r="E209" s="38"/>
      <c r="F209" s="230" t="s">
        <v>841</v>
      </c>
      <c r="G209" s="38"/>
      <c r="H209" s="38"/>
      <c r="I209" s="142"/>
      <c r="J209" s="38"/>
      <c r="K209" s="38"/>
      <c r="L209" s="42"/>
      <c r="M209" s="229"/>
      <c r="N209" s="78"/>
      <c r="O209" s="78"/>
      <c r="P209" s="78"/>
      <c r="Q209" s="78"/>
      <c r="R209" s="78"/>
      <c r="S209" s="78"/>
      <c r="T209" s="79"/>
      <c r="AT209" s="16" t="s">
        <v>167</v>
      </c>
      <c r="AU209" s="16" t="s">
        <v>21</v>
      </c>
    </row>
    <row r="210" s="1" customFormat="1">
      <c r="B210" s="37"/>
      <c r="C210" s="38"/>
      <c r="D210" s="227" t="s">
        <v>189</v>
      </c>
      <c r="E210" s="38"/>
      <c r="F210" s="230" t="s">
        <v>842</v>
      </c>
      <c r="G210" s="38"/>
      <c r="H210" s="38"/>
      <c r="I210" s="142"/>
      <c r="J210" s="38"/>
      <c r="K210" s="38"/>
      <c r="L210" s="42"/>
      <c r="M210" s="229"/>
      <c r="N210" s="78"/>
      <c r="O210" s="78"/>
      <c r="P210" s="78"/>
      <c r="Q210" s="78"/>
      <c r="R210" s="78"/>
      <c r="S210" s="78"/>
      <c r="T210" s="79"/>
      <c r="AT210" s="16" t="s">
        <v>189</v>
      </c>
      <c r="AU210" s="16" t="s">
        <v>21</v>
      </c>
    </row>
    <row r="211" s="12" customFormat="1">
      <c r="B211" s="231"/>
      <c r="C211" s="232"/>
      <c r="D211" s="227" t="s">
        <v>169</v>
      </c>
      <c r="E211" s="233" t="s">
        <v>1</v>
      </c>
      <c r="F211" s="234" t="s">
        <v>843</v>
      </c>
      <c r="G211" s="232"/>
      <c r="H211" s="233" t="s">
        <v>1</v>
      </c>
      <c r="I211" s="235"/>
      <c r="J211" s="232"/>
      <c r="K211" s="232"/>
      <c r="L211" s="236"/>
      <c r="M211" s="237"/>
      <c r="N211" s="238"/>
      <c r="O211" s="238"/>
      <c r="P211" s="238"/>
      <c r="Q211" s="238"/>
      <c r="R211" s="238"/>
      <c r="S211" s="238"/>
      <c r="T211" s="239"/>
      <c r="AT211" s="240" t="s">
        <v>169</v>
      </c>
      <c r="AU211" s="240" t="s">
        <v>21</v>
      </c>
      <c r="AV211" s="12" t="s">
        <v>21</v>
      </c>
      <c r="AW211" s="12" t="s">
        <v>34</v>
      </c>
      <c r="AX211" s="12" t="s">
        <v>71</v>
      </c>
      <c r="AY211" s="240" t="s">
        <v>156</v>
      </c>
    </row>
    <row r="212" s="13" customFormat="1">
      <c r="B212" s="241"/>
      <c r="C212" s="242"/>
      <c r="D212" s="227" t="s">
        <v>169</v>
      </c>
      <c r="E212" s="243" t="s">
        <v>1</v>
      </c>
      <c r="F212" s="244" t="s">
        <v>844</v>
      </c>
      <c r="G212" s="242"/>
      <c r="H212" s="245">
        <v>35.909999999999997</v>
      </c>
      <c r="I212" s="246"/>
      <c r="J212" s="242"/>
      <c r="K212" s="242"/>
      <c r="L212" s="247"/>
      <c r="M212" s="248"/>
      <c r="N212" s="249"/>
      <c r="O212" s="249"/>
      <c r="P212" s="249"/>
      <c r="Q212" s="249"/>
      <c r="R212" s="249"/>
      <c r="S212" s="249"/>
      <c r="T212" s="250"/>
      <c r="AT212" s="251" t="s">
        <v>169</v>
      </c>
      <c r="AU212" s="251" t="s">
        <v>21</v>
      </c>
      <c r="AV212" s="13" t="s">
        <v>79</v>
      </c>
      <c r="AW212" s="13" t="s">
        <v>34</v>
      </c>
      <c r="AX212" s="13" t="s">
        <v>71</v>
      </c>
      <c r="AY212" s="251" t="s">
        <v>156</v>
      </c>
    </row>
    <row r="213" s="12" customFormat="1">
      <c r="B213" s="231"/>
      <c r="C213" s="232"/>
      <c r="D213" s="227" t="s">
        <v>169</v>
      </c>
      <c r="E213" s="233" t="s">
        <v>1</v>
      </c>
      <c r="F213" s="234" t="s">
        <v>845</v>
      </c>
      <c r="G213" s="232"/>
      <c r="H213" s="233" t="s">
        <v>1</v>
      </c>
      <c r="I213" s="235"/>
      <c r="J213" s="232"/>
      <c r="K213" s="232"/>
      <c r="L213" s="236"/>
      <c r="M213" s="237"/>
      <c r="N213" s="238"/>
      <c r="O213" s="238"/>
      <c r="P213" s="238"/>
      <c r="Q213" s="238"/>
      <c r="R213" s="238"/>
      <c r="S213" s="238"/>
      <c r="T213" s="239"/>
      <c r="AT213" s="240" t="s">
        <v>169</v>
      </c>
      <c r="AU213" s="240" t="s">
        <v>21</v>
      </c>
      <c r="AV213" s="12" t="s">
        <v>21</v>
      </c>
      <c r="AW213" s="12" t="s">
        <v>34</v>
      </c>
      <c r="AX213" s="12" t="s">
        <v>71</v>
      </c>
      <c r="AY213" s="240" t="s">
        <v>156</v>
      </c>
    </row>
    <row r="214" s="13" customFormat="1">
      <c r="B214" s="241"/>
      <c r="C214" s="242"/>
      <c r="D214" s="227" t="s">
        <v>169</v>
      </c>
      <c r="E214" s="243" t="s">
        <v>1</v>
      </c>
      <c r="F214" s="244" t="s">
        <v>846</v>
      </c>
      <c r="G214" s="242"/>
      <c r="H214" s="245">
        <v>0.094</v>
      </c>
      <c r="I214" s="246"/>
      <c r="J214" s="242"/>
      <c r="K214" s="242"/>
      <c r="L214" s="247"/>
      <c r="M214" s="248"/>
      <c r="N214" s="249"/>
      <c r="O214" s="249"/>
      <c r="P214" s="249"/>
      <c r="Q214" s="249"/>
      <c r="R214" s="249"/>
      <c r="S214" s="249"/>
      <c r="T214" s="250"/>
      <c r="AT214" s="251" t="s">
        <v>169</v>
      </c>
      <c r="AU214" s="251" t="s">
        <v>21</v>
      </c>
      <c r="AV214" s="13" t="s">
        <v>79</v>
      </c>
      <c r="AW214" s="13" t="s">
        <v>34</v>
      </c>
      <c r="AX214" s="13" t="s">
        <v>71</v>
      </c>
      <c r="AY214" s="251" t="s">
        <v>156</v>
      </c>
    </row>
    <row r="215" s="12" customFormat="1">
      <c r="B215" s="231"/>
      <c r="C215" s="232"/>
      <c r="D215" s="227" t="s">
        <v>169</v>
      </c>
      <c r="E215" s="233" t="s">
        <v>1</v>
      </c>
      <c r="F215" s="234" t="s">
        <v>847</v>
      </c>
      <c r="G215" s="232"/>
      <c r="H215" s="233" t="s">
        <v>1</v>
      </c>
      <c r="I215" s="235"/>
      <c r="J215" s="232"/>
      <c r="K215" s="232"/>
      <c r="L215" s="236"/>
      <c r="M215" s="237"/>
      <c r="N215" s="238"/>
      <c r="O215" s="238"/>
      <c r="P215" s="238"/>
      <c r="Q215" s="238"/>
      <c r="R215" s="238"/>
      <c r="S215" s="238"/>
      <c r="T215" s="239"/>
      <c r="AT215" s="240" t="s">
        <v>169</v>
      </c>
      <c r="AU215" s="240" t="s">
        <v>21</v>
      </c>
      <c r="AV215" s="12" t="s">
        <v>21</v>
      </c>
      <c r="AW215" s="12" t="s">
        <v>34</v>
      </c>
      <c r="AX215" s="12" t="s">
        <v>71</v>
      </c>
      <c r="AY215" s="240" t="s">
        <v>156</v>
      </c>
    </row>
    <row r="216" s="13" customFormat="1">
      <c r="B216" s="241"/>
      <c r="C216" s="242"/>
      <c r="D216" s="227" t="s">
        <v>169</v>
      </c>
      <c r="E216" s="243" t="s">
        <v>1</v>
      </c>
      <c r="F216" s="244" t="s">
        <v>848</v>
      </c>
      <c r="G216" s="242"/>
      <c r="H216" s="245">
        <v>190.476</v>
      </c>
      <c r="I216" s="246"/>
      <c r="J216" s="242"/>
      <c r="K216" s="242"/>
      <c r="L216" s="247"/>
      <c r="M216" s="248"/>
      <c r="N216" s="249"/>
      <c r="O216" s="249"/>
      <c r="P216" s="249"/>
      <c r="Q216" s="249"/>
      <c r="R216" s="249"/>
      <c r="S216" s="249"/>
      <c r="T216" s="250"/>
      <c r="AT216" s="251" t="s">
        <v>169</v>
      </c>
      <c r="AU216" s="251" t="s">
        <v>21</v>
      </c>
      <c r="AV216" s="13" t="s">
        <v>79</v>
      </c>
      <c r="AW216" s="13" t="s">
        <v>34</v>
      </c>
      <c r="AX216" s="13" t="s">
        <v>71</v>
      </c>
      <c r="AY216" s="251" t="s">
        <v>156</v>
      </c>
    </row>
    <row r="217" s="14" customFormat="1">
      <c r="B217" s="252"/>
      <c r="C217" s="253"/>
      <c r="D217" s="227" t="s">
        <v>169</v>
      </c>
      <c r="E217" s="254" t="s">
        <v>1</v>
      </c>
      <c r="F217" s="255" t="s">
        <v>174</v>
      </c>
      <c r="G217" s="253"/>
      <c r="H217" s="256">
        <v>226.47999999999999</v>
      </c>
      <c r="I217" s="257"/>
      <c r="J217" s="253"/>
      <c r="K217" s="253"/>
      <c r="L217" s="258"/>
      <c r="M217" s="259"/>
      <c r="N217" s="260"/>
      <c r="O217" s="260"/>
      <c r="P217" s="260"/>
      <c r="Q217" s="260"/>
      <c r="R217" s="260"/>
      <c r="S217" s="260"/>
      <c r="T217" s="261"/>
      <c r="AT217" s="262" t="s">
        <v>169</v>
      </c>
      <c r="AU217" s="262" t="s">
        <v>21</v>
      </c>
      <c r="AV217" s="14" t="s">
        <v>163</v>
      </c>
      <c r="AW217" s="14" t="s">
        <v>34</v>
      </c>
      <c r="AX217" s="14" t="s">
        <v>21</v>
      </c>
      <c r="AY217" s="262" t="s">
        <v>156</v>
      </c>
    </row>
    <row r="218" s="1" customFormat="1" ht="22.5" customHeight="1">
      <c r="B218" s="37"/>
      <c r="C218" s="215" t="s">
        <v>7</v>
      </c>
      <c r="D218" s="215" t="s">
        <v>158</v>
      </c>
      <c r="E218" s="216" t="s">
        <v>849</v>
      </c>
      <c r="F218" s="217" t="s">
        <v>850</v>
      </c>
      <c r="G218" s="218" t="s">
        <v>282</v>
      </c>
      <c r="H218" s="219">
        <v>44.969999999999999</v>
      </c>
      <c r="I218" s="220"/>
      <c r="J218" s="221">
        <f>ROUND(I218*H218,2)</f>
        <v>0</v>
      </c>
      <c r="K218" s="217" t="s">
        <v>705</v>
      </c>
      <c r="L218" s="42"/>
      <c r="M218" s="222" t="s">
        <v>1</v>
      </c>
      <c r="N218" s="223" t="s">
        <v>42</v>
      </c>
      <c r="O218" s="78"/>
      <c r="P218" s="224">
        <f>O218*H218</f>
        <v>0</v>
      </c>
      <c r="Q218" s="224">
        <v>0</v>
      </c>
      <c r="R218" s="224">
        <f>Q218*H218</f>
        <v>0</v>
      </c>
      <c r="S218" s="224">
        <v>0</v>
      </c>
      <c r="T218" s="225">
        <f>S218*H218</f>
        <v>0</v>
      </c>
      <c r="AR218" s="16" t="s">
        <v>838</v>
      </c>
      <c r="AT218" s="16" t="s">
        <v>158</v>
      </c>
      <c r="AU218" s="16" t="s">
        <v>21</v>
      </c>
      <c r="AY218" s="16" t="s">
        <v>156</v>
      </c>
      <c r="BE218" s="226">
        <f>IF(N218="základní",J218,0)</f>
        <v>0</v>
      </c>
      <c r="BF218" s="226">
        <f>IF(N218="snížená",J218,0)</f>
        <v>0</v>
      </c>
      <c r="BG218" s="226">
        <f>IF(N218="zákl. přenesená",J218,0)</f>
        <v>0</v>
      </c>
      <c r="BH218" s="226">
        <f>IF(N218="sníž. přenesená",J218,0)</f>
        <v>0</v>
      </c>
      <c r="BI218" s="226">
        <f>IF(N218="nulová",J218,0)</f>
        <v>0</v>
      </c>
      <c r="BJ218" s="16" t="s">
        <v>21</v>
      </c>
      <c r="BK218" s="226">
        <f>ROUND(I218*H218,2)</f>
        <v>0</v>
      </c>
      <c r="BL218" s="16" t="s">
        <v>838</v>
      </c>
      <c r="BM218" s="16" t="s">
        <v>851</v>
      </c>
    </row>
    <row r="219" s="1" customFormat="1">
      <c r="B219" s="37"/>
      <c r="C219" s="38"/>
      <c r="D219" s="227" t="s">
        <v>165</v>
      </c>
      <c r="E219" s="38"/>
      <c r="F219" s="228" t="s">
        <v>852</v>
      </c>
      <c r="G219" s="38"/>
      <c r="H219" s="38"/>
      <c r="I219" s="142"/>
      <c r="J219" s="38"/>
      <c r="K219" s="38"/>
      <c r="L219" s="42"/>
      <c r="M219" s="229"/>
      <c r="N219" s="78"/>
      <c r="O219" s="78"/>
      <c r="P219" s="78"/>
      <c r="Q219" s="78"/>
      <c r="R219" s="78"/>
      <c r="S219" s="78"/>
      <c r="T219" s="79"/>
      <c r="AT219" s="16" t="s">
        <v>165</v>
      </c>
      <c r="AU219" s="16" t="s">
        <v>21</v>
      </c>
    </row>
    <row r="220" s="1" customFormat="1">
      <c r="B220" s="37"/>
      <c r="C220" s="38"/>
      <c r="D220" s="227" t="s">
        <v>167</v>
      </c>
      <c r="E220" s="38"/>
      <c r="F220" s="230" t="s">
        <v>841</v>
      </c>
      <c r="G220" s="38"/>
      <c r="H220" s="38"/>
      <c r="I220" s="142"/>
      <c r="J220" s="38"/>
      <c r="K220" s="38"/>
      <c r="L220" s="42"/>
      <c r="M220" s="229"/>
      <c r="N220" s="78"/>
      <c r="O220" s="78"/>
      <c r="P220" s="78"/>
      <c r="Q220" s="78"/>
      <c r="R220" s="78"/>
      <c r="S220" s="78"/>
      <c r="T220" s="79"/>
      <c r="AT220" s="16" t="s">
        <v>167</v>
      </c>
      <c r="AU220" s="16" t="s">
        <v>21</v>
      </c>
    </row>
    <row r="221" s="12" customFormat="1">
      <c r="B221" s="231"/>
      <c r="C221" s="232"/>
      <c r="D221" s="227" t="s">
        <v>169</v>
      </c>
      <c r="E221" s="233" t="s">
        <v>1</v>
      </c>
      <c r="F221" s="234" t="s">
        <v>853</v>
      </c>
      <c r="G221" s="232"/>
      <c r="H221" s="233" t="s">
        <v>1</v>
      </c>
      <c r="I221" s="235"/>
      <c r="J221" s="232"/>
      <c r="K221" s="232"/>
      <c r="L221" s="236"/>
      <c r="M221" s="237"/>
      <c r="N221" s="238"/>
      <c r="O221" s="238"/>
      <c r="P221" s="238"/>
      <c r="Q221" s="238"/>
      <c r="R221" s="238"/>
      <c r="S221" s="238"/>
      <c r="T221" s="239"/>
      <c r="AT221" s="240" t="s">
        <v>169</v>
      </c>
      <c r="AU221" s="240" t="s">
        <v>21</v>
      </c>
      <c r="AV221" s="12" t="s">
        <v>21</v>
      </c>
      <c r="AW221" s="12" t="s">
        <v>34</v>
      </c>
      <c r="AX221" s="12" t="s">
        <v>71</v>
      </c>
      <c r="AY221" s="240" t="s">
        <v>156</v>
      </c>
    </row>
    <row r="222" s="13" customFormat="1">
      <c r="B222" s="241"/>
      <c r="C222" s="242"/>
      <c r="D222" s="227" t="s">
        <v>169</v>
      </c>
      <c r="E222" s="243" t="s">
        <v>1</v>
      </c>
      <c r="F222" s="244" t="s">
        <v>854</v>
      </c>
      <c r="G222" s="242"/>
      <c r="H222" s="245">
        <v>44.969999999999999</v>
      </c>
      <c r="I222" s="246"/>
      <c r="J222" s="242"/>
      <c r="K222" s="242"/>
      <c r="L222" s="247"/>
      <c r="M222" s="248"/>
      <c r="N222" s="249"/>
      <c r="O222" s="249"/>
      <c r="P222" s="249"/>
      <c r="Q222" s="249"/>
      <c r="R222" s="249"/>
      <c r="S222" s="249"/>
      <c r="T222" s="250"/>
      <c r="AT222" s="251" t="s">
        <v>169</v>
      </c>
      <c r="AU222" s="251" t="s">
        <v>21</v>
      </c>
      <c r="AV222" s="13" t="s">
        <v>79</v>
      </c>
      <c r="AW222" s="13" t="s">
        <v>34</v>
      </c>
      <c r="AX222" s="13" t="s">
        <v>21</v>
      </c>
      <c r="AY222" s="251" t="s">
        <v>156</v>
      </c>
    </row>
    <row r="223" s="1" customFormat="1" ht="22.5" customHeight="1">
      <c r="B223" s="37"/>
      <c r="C223" s="215" t="s">
        <v>321</v>
      </c>
      <c r="D223" s="215" t="s">
        <v>158</v>
      </c>
      <c r="E223" s="216" t="s">
        <v>855</v>
      </c>
      <c r="F223" s="217" t="s">
        <v>856</v>
      </c>
      <c r="G223" s="218" t="s">
        <v>282</v>
      </c>
      <c r="H223" s="219">
        <v>0.094</v>
      </c>
      <c r="I223" s="220"/>
      <c r="J223" s="221">
        <f>ROUND(I223*H223,2)</f>
        <v>0</v>
      </c>
      <c r="K223" s="217" t="s">
        <v>705</v>
      </c>
      <c r="L223" s="42"/>
      <c r="M223" s="222" t="s">
        <v>1</v>
      </c>
      <c r="N223" s="223" t="s">
        <v>42</v>
      </c>
      <c r="O223" s="78"/>
      <c r="P223" s="224">
        <f>O223*H223</f>
        <v>0</v>
      </c>
      <c r="Q223" s="224">
        <v>0</v>
      </c>
      <c r="R223" s="224">
        <f>Q223*H223</f>
        <v>0</v>
      </c>
      <c r="S223" s="224">
        <v>0</v>
      </c>
      <c r="T223" s="225">
        <f>S223*H223</f>
        <v>0</v>
      </c>
      <c r="AR223" s="16" t="s">
        <v>163</v>
      </c>
      <c r="AT223" s="16" t="s">
        <v>158</v>
      </c>
      <c r="AU223" s="16" t="s">
        <v>21</v>
      </c>
      <c r="AY223" s="16" t="s">
        <v>156</v>
      </c>
      <c r="BE223" s="226">
        <f>IF(N223="základní",J223,0)</f>
        <v>0</v>
      </c>
      <c r="BF223" s="226">
        <f>IF(N223="snížená",J223,0)</f>
        <v>0</v>
      </c>
      <c r="BG223" s="226">
        <f>IF(N223="zákl. přenesená",J223,0)</f>
        <v>0</v>
      </c>
      <c r="BH223" s="226">
        <f>IF(N223="sníž. přenesená",J223,0)</f>
        <v>0</v>
      </c>
      <c r="BI223" s="226">
        <f>IF(N223="nulová",J223,0)</f>
        <v>0</v>
      </c>
      <c r="BJ223" s="16" t="s">
        <v>21</v>
      </c>
      <c r="BK223" s="226">
        <f>ROUND(I223*H223,2)</f>
        <v>0</v>
      </c>
      <c r="BL223" s="16" t="s">
        <v>163</v>
      </c>
      <c r="BM223" s="16" t="s">
        <v>857</v>
      </c>
    </row>
    <row r="224" s="1" customFormat="1">
      <c r="B224" s="37"/>
      <c r="C224" s="38"/>
      <c r="D224" s="227" t="s">
        <v>165</v>
      </c>
      <c r="E224" s="38"/>
      <c r="F224" s="228" t="s">
        <v>858</v>
      </c>
      <c r="G224" s="38"/>
      <c r="H224" s="38"/>
      <c r="I224" s="142"/>
      <c r="J224" s="38"/>
      <c r="K224" s="38"/>
      <c r="L224" s="42"/>
      <c r="M224" s="229"/>
      <c r="N224" s="78"/>
      <c r="O224" s="78"/>
      <c r="P224" s="78"/>
      <c r="Q224" s="78"/>
      <c r="R224" s="78"/>
      <c r="S224" s="78"/>
      <c r="T224" s="79"/>
      <c r="AT224" s="16" t="s">
        <v>165</v>
      </c>
      <c r="AU224" s="16" t="s">
        <v>21</v>
      </c>
    </row>
    <row r="225" s="1" customFormat="1">
      <c r="B225" s="37"/>
      <c r="C225" s="38"/>
      <c r="D225" s="227" t="s">
        <v>167</v>
      </c>
      <c r="E225" s="38"/>
      <c r="F225" s="230" t="s">
        <v>859</v>
      </c>
      <c r="G225" s="38"/>
      <c r="H225" s="38"/>
      <c r="I225" s="142"/>
      <c r="J225" s="38"/>
      <c r="K225" s="38"/>
      <c r="L225" s="42"/>
      <c r="M225" s="229"/>
      <c r="N225" s="78"/>
      <c r="O225" s="78"/>
      <c r="P225" s="78"/>
      <c r="Q225" s="78"/>
      <c r="R225" s="78"/>
      <c r="S225" s="78"/>
      <c r="T225" s="79"/>
      <c r="AT225" s="16" t="s">
        <v>167</v>
      </c>
      <c r="AU225" s="16" t="s">
        <v>21</v>
      </c>
    </row>
    <row r="226" s="12" customFormat="1">
      <c r="B226" s="231"/>
      <c r="C226" s="232"/>
      <c r="D226" s="227" t="s">
        <v>169</v>
      </c>
      <c r="E226" s="233" t="s">
        <v>1</v>
      </c>
      <c r="F226" s="234" t="s">
        <v>845</v>
      </c>
      <c r="G226" s="232"/>
      <c r="H226" s="233" t="s">
        <v>1</v>
      </c>
      <c r="I226" s="235"/>
      <c r="J226" s="232"/>
      <c r="K226" s="232"/>
      <c r="L226" s="236"/>
      <c r="M226" s="237"/>
      <c r="N226" s="238"/>
      <c r="O226" s="238"/>
      <c r="P226" s="238"/>
      <c r="Q226" s="238"/>
      <c r="R226" s="238"/>
      <c r="S226" s="238"/>
      <c r="T226" s="239"/>
      <c r="AT226" s="240" t="s">
        <v>169</v>
      </c>
      <c r="AU226" s="240" t="s">
        <v>21</v>
      </c>
      <c r="AV226" s="12" t="s">
        <v>21</v>
      </c>
      <c r="AW226" s="12" t="s">
        <v>34</v>
      </c>
      <c r="AX226" s="12" t="s">
        <v>71</v>
      </c>
      <c r="AY226" s="240" t="s">
        <v>156</v>
      </c>
    </row>
    <row r="227" s="13" customFormat="1">
      <c r="B227" s="241"/>
      <c r="C227" s="242"/>
      <c r="D227" s="227" t="s">
        <v>169</v>
      </c>
      <c r="E227" s="243" t="s">
        <v>1</v>
      </c>
      <c r="F227" s="244" t="s">
        <v>846</v>
      </c>
      <c r="G227" s="242"/>
      <c r="H227" s="245">
        <v>0.094</v>
      </c>
      <c r="I227" s="246"/>
      <c r="J227" s="242"/>
      <c r="K227" s="242"/>
      <c r="L227" s="247"/>
      <c r="M227" s="248"/>
      <c r="N227" s="249"/>
      <c r="O227" s="249"/>
      <c r="P227" s="249"/>
      <c r="Q227" s="249"/>
      <c r="R227" s="249"/>
      <c r="S227" s="249"/>
      <c r="T227" s="250"/>
      <c r="AT227" s="251" t="s">
        <v>169</v>
      </c>
      <c r="AU227" s="251" t="s">
        <v>21</v>
      </c>
      <c r="AV227" s="13" t="s">
        <v>79</v>
      </c>
      <c r="AW227" s="13" t="s">
        <v>34</v>
      </c>
      <c r="AX227" s="13" t="s">
        <v>21</v>
      </c>
      <c r="AY227" s="251" t="s">
        <v>156</v>
      </c>
    </row>
    <row r="228" s="1" customFormat="1" ht="22.5" customHeight="1">
      <c r="B228" s="37"/>
      <c r="C228" s="215" t="s">
        <v>328</v>
      </c>
      <c r="D228" s="215" t="s">
        <v>158</v>
      </c>
      <c r="E228" s="216" t="s">
        <v>860</v>
      </c>
      <c r="F228" s="217" t="s">
        <v>861</v>
      </c>
      <c r="G228" s="218" t="s">
        <v>282</v>
      </c>
      <c r="H228" s="219">
        <v>226.386</v>
      </c>
      <c r="I228" s="220"/>
      <c r="J228" s="221">
        <f>ROUND(I228*H228,2)</f>
        <v>0</v>
      </c>
      <c r="K228" s="217" t="s">
        <v>705</v>
      </c>
      <c r="L228" s="42"/>
      <c r="M228" s="222" t="s">
        <v>1</v>
      </c>
      <c r="N228" s="223" t="s">
        <v>42</v>
      </c>
      <c r="O228" s="78"/>
      <c r="P228" s="224">
        <f>O228*H228</f>
        <v>0</v>
      </c>
      <c r="Q228" s="224">
        <v>0</v>
      </c>
      <c r="R228" s="224">
        <f>Q228*H228</f>
        <v>0</v>
      </c>
      <c r="S228" s="224">
        <v>0</v>
      </c>
      <c r="T228" s="225">
        <f>S228*H228</f>
        <v>0</v>
      </c>
      <c r="AR228" s="16" t="s">
        <v>838</v>
      </c>
      <c r="AT228" s="16" t="s">
        <v>158</v>
      </c>
      <c r="AU228" s="16" t="s">
        <v>21</v>
      </c>
      <c r="AY228" s="16" t="s">
        <v>156</v>
      </c>
      <c r="BE228" s="226">
        <f>IF(N228="základní",J228,0)</f>
        <v>0</v>
      </c>
      <c r="BF228" s="226">
        <f>IF(N228="snížená",J228,0)</f>
        <v>0</v>
      </c>
      <c r="BG228" s="226">
        <f>IF(N228="zákl. přenesená",J228,0)</f>
        <v>0</v>
      </c>
      <c r="BH228" s="226">
        <f>IF(N228="sníž. přenesená",J228,0)</f>
        <v>0</v>
      </c>
      <c r="BI228" s="226">
        <f>IF(N228="nulová",J228,0)</f>
        <v>0</v>
      </c>
      <c r="BJ228" s="16" t="s">
        <v>21</v>
      </c>
      <c r="BK228" s="226">
        <f>ROUND(I228*H228,2)</f>
        <v>0</v>
      </c>
      <c r="BL228" s="16" t="s">
        <v>838</v>
      </c>
      <c r="BM228" s="16" t="s">
        <v>862</v>
      </c>
    </row>
    <row r="229" s="1" customFormat="1">
      <c r="B229" s="37"/>
      <c r="C229" s="38"/>
      <c r="D229" s="227" t="s">
        <v>165</v>
      </c>
      <c r="E229" s="38"/>
      <c r="F229" s="228" t="s">
        <v>863</v>
      </c>
      <c r="G229" s="38"/>
      <c r="H229" s="38"/>
      <c r="I229" s="142"/>
      <c r="J229" s="38"/>
      <c r="K229" s="38"/>
      <c r="L229" s="42"/>
      <c r="M229" s="229"/>
      <c r="N229" s="78"/>
      <c r="O229" s="78"/>
      <c r="P229" s="78"/>
      <c r="Q229" s="78"/>
      <c r="R229" s="78"/>
      <c r="S229" s="78"/>
      <c r="T229" s="79"/>
      <c r="AT229" s="16" t="s">
        <v>165</v>
      </c>
      <c r="AU229" s="16" t="s">
        <v>21</v>
      </c>
    </row>
    <row r="230" s="1" customFormat="1">
      <c r="B230" s="37"/>
      <c r="C230" s="38"/>
      <c r="D230" s="227" t="s">
        <v>167</v>
      </c>
      <c r="E230" s="38"/>
      <c r="F230" s="230" t="s">
        <v>859</v>
      </c>
      <c r="G230" s="38"/>
      <c r="H230" s="38"/>
      <c r="I230" s="142"/>
      <c r="J230" s="38"/>
      <c r="K230" s="38"/>
      <c r="L230" s="42"/>
      <c r="M230" s="229"/>
      <c r="N230" s="78"/>
      <c r="O230" s="78"/>
      <c r="P230" s="78"/>
      <c r="Q230" s="78"/>
      <c r="R230" s="78"/>
      <c r="S230" s="78"/>
      <c r="T230" s="79"/>
      <c r="AT230" s="16" t="s">
        <v>167</v>
      </c>
      <c r="AU230" s="16" t="s">
        <v>21</v>
      </c>
    </row>
    <row r="231" s="12" customFormat="1">
      <c r="B231" s="231"/>
      <c r="C231" s="232"/>
      <c r="D231" s="227" t="s">
        <v>169</v>
      </c>
      <c r="E231" s="233" t="s">
        <v>1</v>
      </c>
      <c r="F231" s="234" t="s">
        <v>864</v>
      </c>
      <c r="G231" s="232"/>
      <c r="H231" s="233" t="s">
        <v>1</v>
      </c>
      <c r="I231" s="235"/>
      <c r="J231" s="232"/>
      <c r="K231" s="232"/>
      <c r="L231" s="236"/>
      <c r="M231" s="237"/>
      <c r="N231" s="238"/>
      <c r="O231" s="238"/>
      <c r="P231" s="238"/>
      <c r="Q231" s="238"/>
      <c r="R231" s="238"/>
      <c r="S231" s="238"/>
      <c r="T231" s="239"/>
      <c r="AT231" s="240" t="s">
        <v>169</v>
      </c>
      <c r="AU231" s="240" t="s">
        <v>21</v>
      </c>
      <c r="AV231" s="12" t="s">
        <v>21</v>
      </c>
      <c r="AW231" s="12" t="s">
        <v>34</v>
      </c>
      <c r="AX231" s="12" t="s">
        <v>71</v>
      </c>
      <c r="AY231" s="240" t="s">
        <v>156</v>
      </c>
    </row>
    <row r="232" s="13" customFormat="1">
      <c r="B232" s="241"/>
      <c r="C232" s="242"/>
      <c r="D232" s="227" t="s">
        <v>169</v>
      </c>
      <c r="E232" s="243" t="s">
        <v>1</v>
      </c>
      <c r="F232" s="244" t="s">
        <v>844</v>
      </c>
      <c r="G232" s="242"/>
      <c r="H232" s="245">
        <v>35.909999999999997</v>
      </c>
      <c r="I232" s="246"/>
      <c r="J232" s="242"/>
      <c r="K232" s="242"/>
      <c r="L232" s="247"/>
      <c r="M232" s="248"/>
      <c r="N232" s="249"/>
      <c r="O232" s="249"/>
      <c r="P232" s="249"/>
      <c r="Q232" s="249"/>
      <c r="R232" s="249"/>
      <c r="S232" s="249"/>
      <c r="T232" s="250"/>
      <c r="AT232" s="251" t="s">
        <v>169</v>
      </c>
      <c r="AU232" s="251" t="s">
        <v>21</v>
      </c>
      <c r="AV232" s="13" t="s">
        <v>79</v>
      </c>
      <c r="AW232" s="13" t="s">
        <v>34</v>
      </c>
      <c r="AX232" s="13" t="s">
        <v>71</v>
      </c>
      <c r="AY232" s="251" t="s">
        <v>156</v>
      </c>
    </row>
    <row r="233" s="12" customFormat="1">
      <c r="B233" s="231"/>
      <c r="C233" s="232"/>
      <c r="D233" s="227" t="s">
        <v>169</v>
      </c>
      <c r="E233" s="233" t="s">
        <v>1</v>
      </c>
      <c r="F233" s="234" t="s">
        <v>847</v>
      </c>
      <c r="G233" s="232"/>
      <c r="H233" s="233" t="s">
        <v>1</v>
      </c>
      <c r="I233" s="235"/>
      <c r="J233" s="232"/>
      <c r="K233" s="232"/>
      <c r="L233" s="236"/>
      <c r="M233" s="237"/>
      <c r="N233" s="238"/>
      <c r="O233" s="238"/>
      <c r="P233" s="238"/>
      <c r="Q233" s="238"/>
      <c r="R233" s="238"/>
      <c r="S233" s="238"/>
      <c r="T233" s="239"/>
      <c r="AT233" s="240" t="s">
        <v>169</v>
      </c>
      <c r="AU233" s="240" t="s">
        <v>21</v>
      </c>
      <c r="AV233" s="12" t="s">
        <v>21</v>
      </c>
      <c r="AW233" s="12" t="s">
        <v>34</v>
      </c>
      <c r="AX233" s="12" t="s">
        <v>71</v>
      </c>
      <c r="AY233" s="240" t="s">
        <v>156</v>
      </c>
    </row>
    <row r="234" s="13" customFormat="1">
      <c r="B234" s="241"/>
      <c r="C234" s="242"/>
      <c r="D234" s="227" t="s">
        <v>169</v>
      </c>
      <c r="E234" s="243" t="s">
        <v>1</v>
      </c>
      <c r="F234" s="244" t="s">
        <v>848</v>
      </c>
      <c r="G234" s="242"/>
      <c r="H234" s="245">
        <v>190.476</v>
      </c>
      <c r="I234" s="246"/>
      <c r="J234" s="242"/>
      <c r="K234" s="242"/>
      <c r="L234" s="247"/>
      <c r="M234" s="248"/>
      <c r="N234" s="249"/>
      <c r="O234" s="249"/>
      <c r="P234" s="249"/>
      <c r="Q234" s="249"/>
      <c r="R234" s="249"/>
      <c r="S234" s="249"/>
      <c r="T234" s="250"/>
      <c r="AT234" s="251" t="s">
        <v>169</v>
      </c>
      <c r="AU234" s="251" t="s">
        <v>21</v>
      </c>
      <c r="AV234" s="13" t="s">
        <v>79</v>
      </c>
      <c r="AW234" s="13" t="s">
        <v>34</v>
      </c>
      <c r="AX234" s="13" t="s">
        <v>71</v>
      </c>
      <c r="AY234" s="251" t="s">
        <v>156</v>
      </c>
    </row>
    <row r="235" s="14" customFormat="1">
      <c r="B235" s="252"/>
      <c r="C235" s="253"/>
      <c r="D235" s="227" t="s">
        <v>169</v>
      </c>
      <c r="E235" s="254" t="s">
        <v>1</v>
      </c>
      <c r="F235" s="255" t="s">
        <v>174</v>
      </c>
      <c r="G235" s="253"/>
      <c r="H235" s="256">
        <v>226.386</v>
      </c>
      <c r="I235" s="257"/>
      <c r="J235" s="253"/>
      <c r="K235" s="253"/>
      <c r="L235" s="258"/>
      <c r="M235" s="277"/>
      <c r="N235" s="278"/>
      <c r="O235" s="278"/>
      <c r="P235" s="278"/>
      <c r="Q235" s="278"/>
      <c r="R235" s="278"/>
      <c r="S235" s="278"/>
      <c r="T235" s="279"/>
      <c r="AT235" s="262" t="s">
        <v>169</v>
      </c>
      <c r="AU235" s="262" t="s">
        <v>21</v>
      </c>
      <c r="AV235" s="14" t="s">
        <v>163</v>
      </c>
      <c r="AW235" s="14" t="s">
        <v>34</v>
      </c>
      <c r="AX235" s="14" t="s">
        <v>21</v>
      </c>
      <c r="AY235" s="262" t="s">
        <v>156</v>
      </c>
    </row>
    <row r="236" s="1" customFormat="1" ht="6.96" customHeight="1">
      <c r="B236" s="56"/>
      <c r="C236" s="57"/>
      <c r="D236" s="57"/>
      <c r="E236" s="57"/>
      <c r="F236" s="57"/>
      <c r="G236" s="57"/>
      <c r="H236" s="57"/>
      <c r="I236" s="166"/>
      <c r="J236" s="57"/>
      <c r="K236" s="57"/>
      <c r="L236" s="42"/>
    </row>
  </sheetData>
  <sheetProtection sheet="1" autoFilter="0" formatColumns="0" formatRows="0" objects="1" scenarios="1" spinCount="100000" saltValue="e+Id5Xo9ZbHoOEAK7qD+pkyeYFtYhd8MusVulSGX4oWuZ4lfWbvqp+lgu4sXiQED/vgt4aPZ2ioP2QRud/jTvw==" hashValue="sL0XhMsaLvP0b9V8Q15DIvW3zSsEM8fzMN2ksIDhyZpE8tc0lePWCkfpGBQ6Ux93/FTikCxmcVtBOXM2bMLYnQ==" algorithmName="SHA-512" password="CC35"/>
  <autoFilter ref="C87:K23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90</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ht="12" customHeight="1">
      <c r="B8" s="19"/>
      <c r="D8" s="140" t="s">
        <v>120</v>
      </c>
      <c r="L8" s="19"/>
    </row>
    <row r="9" s="1" customFormat="1" ht="16.5" customHeight="1">
      <c r="B9" s="42"/>
      <c r="E9" s="141" t="s">
        <v>865</v>
      </c>
      <c r="F9" s="1"/>
      <c r="G9" s="1"/>
      <c r="H9" s="1"/>
      <c r="I9" s="142"/>
      <c r="L9" s="42"/>
    </row>
    <row r="10" s="1" customFormat="1" ht="12" customHeight="1">
      <c r="B10" s="42"/>
      <c r="D10" s="140" t="s">
        <v>122</v>
      </c>
      <c r="I10" s="142"/>
      <c r="L10" s="42"/>
    </row>
    <row r="11" s="1" customFormat="1" ht="36.96" customHeight="1">
      <c r="B11" s="42"/>
      <c r="E11" s="143" t="s">
        <v>866</v>
      </c>
      <c r="F11" s="1"/>
      <c r="G11" s="1"/>
      <c r="H11" s="1"/>
      <c r="I11" s="142"/>
      <c r="L11" s="42"/>
    </row>
    <row r="12" s="1" customFormat="1">
      <c r="B12" s="42"/>
      <c r="I12" s="142"/>
      <c r="L12" s="42"/>
    </row>
    <row r="13" s="1" customFormat="1" ht="12" customHeight="1">
      <c r="B13" s="42"/>
      <c r="D13" s="140" t="s">
        <v>19</v>
      </c>
      <c r="F13" s="16" t="s">
        <v>1</v>
      </c>
      <c r="I13" s="144" t="s">
        <v>20</v>
      </c>
      <c r="J13" s="16" t="s">
        <v>1</v>
      </c>
      <c r="L13" s="42"/>
    </row>
    <row r="14" s="1" customFormat="1" ht="12" customHeight="1">
      <c r="B14" s="42"/>
      <c r="D14" s="140" t="s">
        <v>22</v>
      </c>
      <c r="F14" s="16" t="s">
        <v>23</v>
      </c>
      <c r="I14" s="144" t="s">
        <v>24</v>
      </c>
      <c r="J14" s="145" t="str">
        <f>'Rekapitulace zakázky'!AN8</f>
        <v>16. 3. 2019</v>
      </c>
      <c r="L14" s="42"/>
    </row>
    <row r="15" s="1" customFormat="1" ht="10.8" customHeight="1">
      <c r="B15" s="42"/>
      <c r="I15" s="142"/>
      <c r="L15" s="42"/>
    </row>
    <row r="16" s="1" customFormat="1" ht="12" customHeight="1">
      <c r="B16" s="42"/>
      <c r="D16" s="140" t="s">
        <v>28</v>
      </c>
      <c r="I16" s="144" t="s">
        <v>29</v>
      </c>
      <c r="J16" s="16" t="str">
        <f>IF('Rekapitulace zakázky'!AN10="","",'Rekapitulace zakázky'!AN10)</f>
        <v/>
      </c>
      <c r="L16" s="42"/>
    </row>
    <row r="17" s="1" customFormat="1" ht="18" customHeight="1">
      <c r="B17" s="42"/>
      <c r="E17" s="16" t="str">
        <f>IF('Rekapitulace zakázky'!E11="","",'Rekapitulace zakázky'!E11)</f>
        <v xml:space="preserve"> </v>
      </c>
      <c r="I17" s="144" t="s">
        <v>30</v>
      </c>
      <c r="J17" s="16" t="str">
        <f>IF('Rekapitulace zakázky'!AN11="","",'Rekapitulace zakázky'!AN11)</f>
        <v/>
      </c>
      <c r="L17" s="42"/>
    </row>
    <row r="18" s="1" customFormat="1" ht="6.96" customHeight="1">
      <c r="B18" s="42"/>
      <c r="I18" s="142"/>
      <c r="L18" s="42"/>
    </row>
    <row r="19" s="1" customFormat="1" ht="12" customHeight="1">
      <c r="B19" s="42"/>
      <c r="D19" s="140" t="s">
        <v>31</v>
      </c>
      <c r="I19" s="144" t="s">
        <v>29</v>
      </c>
      <c r="J19" s="32" t="str">
        <f>'Rekapitulace zakázky'!AN13</f>
        <v>Vyplň údaj</v>
      </c>
      <c r="L19" s="42"/>
    </row>
    <row r="20" s="1" customFormat="1" ht="18" customHeight="1">
      <c r="B20" s="42"/>
      <c r="E20" s="32" t="str">
        <f>'Rekapitulace zakázky'!E14</f>
        <v>Vyplň údaj</v>
      </c>
      <c r="F20" s="16"/>
      <c r="G20" s="16"/>
      <c r="H20" s="16"/>
      <c r="I20" s="144" t="s">
        <v>30</v>
      </c>
      <c r="J20" s="32" t="str">
        <f>'Rekapitulace zakázky'!AN14</f>
        <v>Vyplň údaj</v>
      </c>
      <c r="L20" s="42"/>
    </row>
    <row r="21" s="1" customFormat="1" ht="6.96" customHeight="1">
      <c r="B21" s="42"/>
      <c r="I21" s="142"/>
      <c r="L21" s="42"/>
    </row>
    <row r="22" s="1" customFormat="1" ht="12" customHeight="1">
      <c r="B22" s="42"/>
      <c r="D22" s="140" t="s">
        <v>33</v>
      </c>
      <c r="I22" s="144" t="s">
        <v>29</v>
      </c>
      <c r="J22" s="16" t="str">
        <f>IF('Rekapitulace zakázky'!AN16="","",'Rekapitulace zakázky'!AN16)</f>
        <v/>
      </c>
      <c r="L22" s="42"/>
    </row>
    <row r="23" s="1" customFormat="1" ht="18" customHeight="1">
      <c r="B23" s="42"/>
      <c r="E23" s="16" t="str">
        <f>IF('Rekapitulace zakázky'!E17="","",'Rekapitulace zakázky'!E17)</f>
        <v xml:space="preserve"> </v>
      </c>
      <c r="I23" s="144" t="s">
        <v>30</v>
      </c>
      <c r="J23" s="16" t="str">
        <f>IF('Rekapitulace zakázky'!AN17="","",'Rekapitulace zakázky'!AN17)</f>
        <v/>
      </c>
      <c r="L23" s="42"/>
    </row>
    <row r="24" s="1" customFormat="1" ht="6.96" customHeight="1">
      <c r="B24" s="42"/>
      <c r="I24" s="142"/>
      <c r="L24" s="42"/>
    </row>
    <row r="25" s="1" customFormat="1" ht="12" customHeight="1">
      <c r="B25" s="42"/>
      <c r="D25" s="140" t="s">
        <v>35</v>
      </c>
      <c r="I25" s="144" t="s">
        <v>29</v>
      </c>
      <c r="J25" s="16" t="str">
        <f>IF('Rekapitulace zakázky'!AN19="","",'Rekapitulace zakázky'!AN19)</f>
        <v/>
      </c>
      <c r="L25" s="42"/>
    </row>
    <row r="26" s="1" customFormat="1" ht="18" customHeight="1">
      <c r="B26" s="42"/>
      <c r="E26" s="16" t="str">
        <f>IF('Rekapitulace zakázky'!E20="","",'Rekapitulace zakázky'!E20)</f>
        <v xml:space="preserve"> </v>
      </c>
      <c r="I26" s="144" t="s">
        <v>30</v>
      </c>
      <c r="J26" s="16" t="str">
        <f>IF('Rekapitulace zakázky'!AN20="","",'Rekapitulace zakázky'!AN20)</f>
        <v/>
      </c>
      <c r="L26" s="42"/>
    </row>
    <row r="27" s="1" customFormat="1" ht="6.96" customHeight="1">
      <c r="B27" s="42"/>
      <c r="I27" s="142"/>
      <c r="L27" s="42"/>
    </row>
    <row r="28" s="1" customFormat="1" ht="12" customHeight="1">
      <c r="B28" s="42"/>
      <c r="D28" s="140" t="s">
        <v>36</v>
      </c>
      <c r="I28" s="142"/>
      <c r="L28" s="42"/>
    </row>
    <row r="29" s="7" customFormat="1" ht="16.5" customHeight="1">
      <c r="B29" s="146"/>
      <c r="E29" s="147" t="s">
        <v>1</v>
      </c>
      <c r="F29" s="147"/>
      <c r="G29" s="147"/>
      <c r="H29" s="147"/>
      <c r="I29" s="148"/>
      <c r="L29" s="146"/>
    </row>
    <row r="30" s="1" customFormat="1" ht="6.96" customHeight="1">
      <c r="B30" s="42"/>
      <c r="I30" s="142"/>
      <c r="L30" s="42"/>
    </row>
    <row r="31" s="1" customFormat="1" ht="6.96" customHeight="1">
      <c r="B31" s="42"/>
      <c r="D31" s="70"/>
      <c r="E31" s="70"/>
      <c r="F31" s="70"/>
      <c r="G31" s="70"/>
      <c r="H31" s="70"/>
      <c r="I31" s="149"/>
      <c r="J31" s="70"/>
      <c r="K31" s="70"/>
      <c r="L31" s="42"/>
    </row>
    <row r="32" s="1" customFormat="1" ht="25.44" customHeight="1">
      <c r="B32" s="42"/>
      <c r="D32" s="150" t="s">
        <v>37</v>
      </c>
      <c r="I32" s="142"/>
      <c r="J32" s="151">
        <f>ROUND(J97, 2)</f>
        <v>0</v>
      </c>
      <c r="L32" s="42"/>
    </row>
    <row r="33" s="1" customFormat="1" ht="6.96" customHeight="1">
      <c r="B33" s="42"/>
      <c r="D33" s="70"/>
      <c r="E33" s="70"/>
      <c r="F33" s="70"/>
      <c r="G33" s="70"/>
      <c r="H33" s="70"/>
      <c r="I33" s="149"/>
      <c r="J33" s="70"/>
      <c r="K33" s="70"/>
      <c r="L33" s="42"/>
    </row>
    <row r="34" s="1" customFormat="1" ht="14.4" customHeight="1">
      <c r="B34" s="42"/>
      <c r="F34" s="152" t="s">
        <v>39</v>
      </c>
      <c r="I34" s="153" t="s">
        <v>38</v>
      </c>
      <c r="J34" s="152" t="s">
        <v>40</v>
      </c>
      <c r="L34" s="42"/>
    </row>
    <row r="35" s="1" customFormat="1" ht="14.4" customHeight="1">
      <c r="B35" s="42"/>
      <c r="D35" s="140" t="s">
        <v>41</v>
      </c>
      <c r="E35" s="140" t="s">
        <v>42</v>
      </c>
      <c r="F35" s="154">
        <f>ROUND((SUM(BE97:BE538)),  2)</f>
        <v>0</v>
      </c>
      <c r="I35" s="155">
        <v>0.20999999999999999</v>
      </c>
      <c r="J35" s="154">
        <f>ROUND(((SUM(BE97:BE538))*I35),  2)</f>
        <v>0</v>
      </c>
      <c r="L35" s="42"/>
    </row>
    <row r="36" s="1" customFormat="1" ht="14.4" customHeight="1">
      <c r="B36" s="42"/>
      <c r="E36" s="140" t="s">
        <v>43</v>
      </c>
      <c r="F36" s="154">
        <f>ROUND((SUM(BF97:BF538)),  2)</f>
        <v>0</v>
      </c>
      <c r="I36" s="155">
        <v>0.14999999999999999</v>
      </c>
      <c r="J36" s="154">
        <f>ROUND(((SUM(BF97:BF538))*I36),  2)</f>
        <v>0</v>
      </c>
      <c r="L36" s="42"/>
    </row>
    <row r="37" hidden="1" s="1" customFormat="1" ht="14.4" customHeight="1">
      <c r="B37" s="42"/>
      <c r="E37" s="140" t="s">
        <v>44</v>
      </c>
      <c r="F37" s="154">
        <f>ROUND((SUM(BG97:BG538)),  2)</f>
        <v>0</v>
      </c>
      <c r="I37" s="155">
        <v>0.20999999999999999</v>
      </c>
      <c r="J37" s="154">
        <f>0</f>
        <v>0</v>
      </c>
      <c r="L37" s="42"/>
    </row>
    <row r="38" hidden="1" s="1" customFormat="1" ht="14.4" customHeight="1">
      <c r="B38" s="42"/>
      <c r="E38" s="140" t="s">
        <v>45</v>
      </c>
      <c r="F38" s="154">
        <f>ROUND((SUM(BH97:BH538)),  2)</f>
        <v>0</v>
      </c>
      <c r="I38" s="155">
        <v>0.14999999999999999</v>
      </c>
      <c r="J38" s="154">
        <f>0</f>
        <v>0</v>
      </c>
      <c r="L38" s="42"/>
    </row>
    <row r="39" hidden="1" s="1" customFormat="1" ht="14.4" customHeight="1">
      <c r="B39" s="42"/>
      <c r="E39" s="140" t="s">
        <v>46</v>
      </c>
      <c r="F39" s="154">
        <f>ROUND((SUM(BI97:BI538)),  2)</f>
        <v>0</v>
      </c>
      <c r="I39" s="155">
        <v>0</v>
      </c>
      <c r="J39" s="154">
        <f>0</f>
        <v>0</v>
      </c>
      <c r="L39" s="42"/>
    </row>
    <row r="40" s="1" customFormat="1" ht="6.96" customHeight="1">
      <c r="B40" s="42"/>
      <c r="I40" s="142"/>
      <c r="L40" s="42"/>
    </row>
    <row r="41" s="1" customFormat="1" ht="25.44" customHeight="1">
      <c r="B41" s="42"/>
      <c r="C41" s="156"/>
      <c r="D41" s="157" t="s">
        <v>47</v>
      </c>
      <c r="E41" s="158"/>
      <c r="F41" s="158"/>
      <c r="G41" s="159" t="s">
        <v>48</v>
      </c>
      <c r="H41" s="160" t="s">
        <v>49</v>
      </c>
      <c r="I41" s="161"/>
      <c r="J41" s="162">
        <f>SUM(J32:J39)</f>
        <v>0</v>
      </c>
      <c r="K41" s="163"/>
      <c r="L41" s="42"/>
    </row>
    <row r="42" s="1" customFormat="1" ht="14.4" customHeight="1">
      <c r="B42" s="164"/>
      <c r="C42" s="165"/>
      <c r="D42" s="165"/>
      <c r="E42" s="165"/>
      <c r="F42" s="165"/>
      <c r="G42" s="165"/>
      <c r="H42" s="165"/>
      <c r="I42" s="166"/>
      <c r="J42" s="165"/>
      <c r="K42" s="165"/>
      <c r="L42" s="42"/>
    </row>
    <row r="46" s="1" customFormat="1" ht="6.96" customHeight="1">
      <c r="B46" s="167"/>
      <c r="C46" s="168"/>
      <c r="D46" s="168"/>
      <c r="E46" s="168"/>
      <c r="F46" s="168"/>
      <c r="G46" s="168"/>
      <c r="H46" s="168"/>
      <c r="I46" s="169"/>
      <c r="J46" s="168"/>
      <c r="K46" s="168"/>
      <c r="L46" s="42"/>
    </row>
    <row r="47" s="1" customFormat="1" ht="24.96" customHeight="1">
      <c r="B47" s="37"/>
      <c r="C47" s="22" t="s">
        <v>124</v>
      </c>
      <c r="D47" s="38"/>
      <c r="E47" s="38"/>
      <c r="F47" s="38"/>
      <c r="G47" s="38"/>
      <c r="H47" s="38"/>
      <c r="I47" s="142"/>
      <c r="J47" s="38"/>
      <c r="K47" s="38"/>
      <c r="L47" s="42"/>
    </row>
    <row r="48" s="1" customFormat="1" ht="6.96" customHeight="1">
      <c r="B48" s="37"/>
      <c r="C48" s="38"/>
      <c r="D48" s="38"/>
      <c r="E48" s="38"/>
      <c r="F48" s="38"/>
      <c r="G48" s="38"/>
      <c r="H48" s="38"/>
      <c r="I48" s="142"/>
      <c r="J48" s="38"/>
      <c r="K48" s="38"/>
      <c r="L48" s="42"/>
    </row>
    <row r="49" s="1" customFormat="1" ht="12" customHeight="1">
      <c r="B49" s="37"/>
      <c r="C49" s="31" t="s">
        <v>16</v>
      </c>
      <c r="D49" s="38"/>
      <c r="E49" s="38"/>
      <c r="F49" s="38"/>
      <c r="G49" s="38"/>
      <c r="H49" s="38"/>
      <c r="I49" s="142"/>
      <c r="J49" s="38"/>
      <c r="K49" s="38"/>
      <c r="L49" s="42"/>
    </row>
    <row r="50" s="1" customFormat="1" ht="16.5" customHeight="1">
      <c r="B50" s="37"/>
      <c r="C50" s="38"/>
      <c r="D50" s="38"/>
      <c r="E50" s="170" t="str">
        <f>E7</f>
        <v>Oprava mostních objektů v úseku Měcholupy - Žatec</v>
      </c>
      <c r="F50" s="31"/>
      <c r="G50" s="31"/>
      <c r="H50" s="31"/>
      <c r="I50" s="142"/>
      <c r="J50" s="38"/>
      <c r="K50" s="38"/>
      <c r="L50" s="42"/>
    </row>
    <row r="51" ht="12" customHeight="1">
      <c r="B51" s="20"/>
      <c r="C51" s="31" t="s">
        <v>120</v>
      </c>
      <c r="D51" s="21"/>
      <c r="E51" s="21"/>
      <c r="F51" s="21"/>
      <c r="G51" s="21"/>
      <c r="H51" s="21"/>
      <c r="I51" s="135"/>
      <c r="J51" s="21"/>
      <c r="K51" s="21"/>
      <c r="L51" s="19"/>
    </row>
    <row r="52" s="1" customFormat="1" ht="16.5" customHeight="1">
      <c r="B52" s="37"/>
      <c r="C52" s="38"/>
      <c r="D52" s="38"/>
      <c r="E52" s="170" t="s">
        <v>865</v>
      </c>
      <c r="F52" s="38"/>
      <c r="G52" s="38"/>
      <c r="H52" s="38"/>
      <c r="I52" s="142"/>
      <c r="J52" s="38"/>
      <c r="K52" s="38"/>
      <c r="L52" s="42"/>
    </row>
    <row r="53" s="1" customFormat="1" ht="12" customHeight="1">
      <c r="B53" s="37"/>
      <c r="C53" s="31" t="s">
        <v>122</v>
      </c>
      <c r="D53" s="38"/>
      <c r="E53" s="38"/>
      <c r="F53" s="38"/>
      <c r="G53" s="38"/>
      <c r="H53" s="38"/>
      <c r="I53" s="142"/>
      <c r="J53" s="38"/>
      <c r="K53" s="38"/>
      <c r="L53" s="42"/>
    </row>
    <row r="54" s="1" customFormat="1" ht="16.5" customHeight="1">
      <c r="B54" s="37"/>
      <c r="C54" s="38"/>
      <c r="D54" s="38"/>
      <c r="E54" s="63" t="str">
        <f>E11</f>
        <v xml:space="preserve">001 - km 99,587 propustek </v>
      </c>
      <c r="F54" s="38"/>
      <c r="G54" s="38"/>
      <c r="H54" s="38"/>
      <c r="I54" s="142"/>
      <c r="J54" s="38"/>
      <c r="K54" s="38"/>
      <c r="L54" s="42"/>
    </row>
    <row r="55" s="1" customFormat="1" ht="6.96" customHeight="1">
      <c r="B55" s="37"/>
      <c r="C55" s="38"/>
      <c r="D55" s="38"/>
      <c r="E55" s="38"/>
      <c r="F55" s="38"/>
      <c r="G55" s="38"/>
      <c r="H55" s="38"/>
      <c r="I55" s="142"/>
      <c r="J55" s="38"/>
      <c r="K55" s="38"/>
      <c r="L55" s="42"/>
    </row>
    <row r="56" s="1" customFormat="1" ht="12" customHeight="1">
      <c r="B56" s="37"/>
      <c r="C56" s="31" t="s">
        <v>22</v>
      </c>
      <c r="D56" s="38"/>
      <c r="E56" s="38"/>
      <c r="F56" s="26" t="str">
        <f>F14</f>
        <v xml:space="preserve"> </v>
      </c>
      <c r="G56" s="38"/>
      <c r="H56" s="38"/>
      <c r="I56" s="144" t="s">
        <v>24</v>
      </c>
      <c r="J56" s="66" t="str">
        <f>IF(J14="","",J14)</f>
        <v>16. 3. 2019</v>
      </c>
      <c r="K56" s="38"/>
      <c r="L56" s="42"/>
    </row>
    <row r="57" s="1" customFormat="1" ht="6.96" customHeight="1">
      <c r="B57" s="37"/>
      <c r="C57" s="38"/>
      <c r="D57" s="38"/>
      <c r="E57" s="38"/>
      <c r="F57" s="38"/>
      <c r="G57" s="38"/>
      <c r="H57" s="38"/>
      <c r="I57" s="142"/>
      <c r="J57" s="38"/>
      <c r="K57" s="38"/>
      <c r="L57" s="42"/>
    </row>
    <row r="58" s="1" customFormat="1" ht="13.65" customHeight="1">
      <c r="B58" s="37"/>
      <c r="C58" s="31" t="s">
        <v>28</v>
      </c>
      <c r="D58" s="38"/>
      <c r="E58" s="38"/>
      <c r="F58" s="26" t="str">
        <f>E17</f>
        <v xml:space="preserve"> </v>
      </c>
      <c r="G58" s="38"/>
      <c r="H58" s="38"/>
      <c r="I58" s="144" t="s">
        <v>33</v>
      </c>
      <c r="J58" s="35" t="str">
        <f>E23</f>
        <v xml:space="preserve"> </v>
      </c>
      <c r="K58" s="38"/>
      <c r="L58" s="42"/>
    </row>
    <row r="59" s="1" customFormat="1" ht="13.65" customHeight="1">
      <c r="B59" s="37"/>
      <c r="C59" s="31" t="s">
        <v>31</v>
      </c>
      <c r="D59" s="38"/>
      <c r="E59" s="38"/>
      <c r="F59" s="26" t="str">
        <f>IF(E20="","",E20)</f>
        <v>Vyplň údaj</v>
      </c>
      <c r="G59" s="38"/>
      <c r="H59" s="38"/>
      <c r="I59" s="144" t="s">
        <v>35</v>
      </c>
      <c r="J59" s="35" t="str">
        <f>E26</f>
        <v xml:space="preserve"> </v>
      </c>
      <c r="K59" s="38"/>
      <c r="L59" s="42"/>
    </row>
    <row r="60" s="1" customFormat="1" ht="10.32" customHeight="1">
      <c r="B60" s="37"/>
      <c r="C60" s="38"/>
      <c r="D60" s="38"/>
      <c r="E60" s="38"/>
      <c r="F60" s="38"/>
      <c r="G60" s="38"/>
      <c r="H60" s="38"/>
      <c r="I60" s="142"/>
      <c r="J60" s="38"/>
      <c r="K60" s="38"/>
      <c r="L60" s="42"/>
    </row>
    <row r="61" s="1" customFormat="1" ht="29.28" customHeight="1">
      <c r="B61" s="37"/>
      <c r="C61" s="171" t="s">
        <v>125</v>
      </c>
      <c r="D61" s="172"/>
      <c r="E61" s="172"/>
      <c r="F61" s="172"/>
      <c r="G61" s="172"/>
      <c r="H61" s="172"/>
      <c r="I61" s="173"/>
      <c r="J61" s="174" t="s">
        <v>126</v>
      </c>
      <c r="K61" s="172"/>
      <c r="L61" s="42"/>
    </row>
    <row r="62" s="1" customFormat="1" ht="10.32" customHeight="1">
      <c r="B62" s="37"/>
      <c r="C62" s="38"/>
      <c r="D62" s="38"/>
      <c r="E62" s="38"/>
      <c r="F62" s="38"/>
      <c r="G62" s="38"/>
      <c r="H62" s="38"/>
      <c r="I62" s="142"/>
      <c r="J62" s="38"/>
      <c r="K62" s="38"/>
      <c r="L62" s="42"/>
    </row>
    <row r="63" s="1" customFormat="1" ht="22.8" customHeight="1">
      <c r="B63" s="37"/>
      <c r="C63" s="175" t="s">
        <v>127</v>
      </c>
      <c r="D63" s="38"/>
      <c r="E63" s="38"/>
      <c r="F63" s="38"/>
      <c r="G63" s="38"/>
      <c r="H63" s="38"/>
      <c r="I63" s="142"/>
      <c r="J63" s="97">
        <f>J97</f>
        <v>0</v>
      </c>
      <c r="K63" s="38"/>
      <c r="L63" s="42"/>
      <c r="AU63" s="16" t="s">
        <v>128</v>
      </c>
    </row>
    <row r="64" s="8" customFormat="1" ht="24.96" customHeight="1">
      <c r="B64" s="176"/>
      <c r="C64" s="177"/>
      <c r="D64" s="178" t="s">
        <v>129</v>
      </c>
      <c r="E64" s="179"/>
      <c r="F64" s="179"/>
      <c r="G64" s="179"/>
      <c r="H64" s="179"/>
      <c r="I64" s="180"/>
      <c r="J64" s="181">
        <f>J98</f>
        <v>0</v>
      </c>
      <c r="K64" s="177"/>
      <c r="L64" s="182"/>
    </row>
    <row r="65" s="9" customFormat="1" ht="19.92" customHeight="1">
      <c r="B65" s="183"/>
      <c r="C65" s="121"/>
      <c r="D65" s="184" t="s">
        <v>130</v>
      </c>
      <c r="E65" s="185"/>
      <c r="F65" s="185"/>
      <c r="G65" s="185"/>
      <c r="H65" s="185"/>
      <c r="I65" s="186"/>
      <c r="J65" s="187">
        <f>J99</f>
        <v>0</v>
      </c>
      <c r="K65" s="121"/>
      <c r="L65" s="188"/>
    </row>
    <row r="66" s="9" customFormat="1" ht="19.92" customHeight="1">
      <c r="B66" s="183"/>
      <c r="C66" s="121"/>
      <c r="D66" s="184" t="s">
        <v>131</v>
      </c>
      <c r="E66" s="185"/>
      <c r="F66" s="185"/>
      <c r="G66" s="185"/>
      <c r="H66" s="185"/>
      <c r="I66" s="186"/>
      <c r="J66" s="187">
        <f>J219</f>
        <v>0</v>
      </c>
      <c r="K66" s="121"/>
      <c r="L66" s="188"/>
    </row>
    <row r="67" s="9" customFormat="1" ht="19.92" customHeight="1">
      <c r="B67" s="183"/>
      <c r="C67" s="121"/>
      <c r="D67" s="184" t="s">
        <v>132</v>
      </c>
      <c r="E67" s="185"/>
      <c r="F67" s="185"/>
      <c r="G67" s="185"/>
      <c r="H67" s="185"/>
      <c r="I67" s="186"/>
      <c r="J67" s="187">
        <f>J253</f>
        <v>0</v>
      </c>
      <c r="K67" s="121"/>
      <c r="L67" s="188"/>
    </row>
    <row r="68" s="9" customFormat="1" ht="19.92" customHeight="1">
      <c r="B68" s="183"/>
      <c r="C68" s="121"/>
      <c r="D68" s="184" t="s">
        <v>133</v>
      </c>
      <c r="E68" s="185"/>
      <c r="F68" s="185"/>
      <c r="G68" s="185"/>
      <c r="H68" s="185"/>
      <c r="I68" s="186"/>
      <c r="J68" s="187">
        <f>J278</f>
        <v>0</v>
      </c>
      <c r="K68" s="121"/>
      <c r="L68" s="188"/>
    </row>
    <row r="69" s="9" customFormat="1" ht="19.92" customHeight="1">
      <c r="B69" s="183"/>
      <c r="C69" s="121"/>
      <c r="D69" s="184" t="s">
        <v>134</v>
      </c>
      <c r="E69" s="185"/>
      <c r="F69" s="185"/>
      <c r="G69" s="185"/>
      <c r="H69" s="185"/>
      <c r="I69" s="186"/>
      <c r="J69" s="187">
        <f>J326</f>
        <v>0</v>
      </c>
      <c r="K69" s="121"/>
      <c r="L69" s="188"/>
    </row>
    <row r="70" s="9" customFormat="1" ht="19.92" customHeight="1">
      <c r="B70" s="183"/>
      <c r="C70" s="121"/>
      <c r="D70" s="184" t="s">
        <v>135</v>
      </c>
      <c r="E70" s="185"/>
      <c r="F70" s="185"/>
      <c r="G70" s="185"/>
      <c r="H70" s="185"/>
      <c r="I70" s="186"/>
      <c r="J70" s="187">
        <f>J344</f>
        <v>0</v>
      </c>
      <c r="K70" s="121"/>
      <c r="L70" s="188"/>
    </row>
    <row r="71" s="9" customFormat="1" ht="19.92" customHeight="1">
      <c r="B71" s="183"/>
      <c r="C71" s="121"/>
      <c r="D71" s="184" t="s">
        <v>136</v>
      </c>
      <c r="E71" s="185"/>
      <c r="F71" s="185"/>
      <c r="G71" s="185"/>
      <c r="H71" s="185"/>
      <c r="I71" s="186"/>
      <c r="J71" s="187">
        <f>J486</f>
        <v>0</v>
      </c>
      <c r="K71" s="121"/>
      <c r="L71" s="188"/>
    </row>
    <row r="72" s="9" customFormat="1" ht="19.92" customHeight="1">
      <c r="B72" s="183"/>
      <c r="C72" s="121"/>
      <c r="D72" s="184" t="s">
        <v>137</v>
      </c>
      <c r="E72" s="185"/>
      <c r="F72" s="185"/>
      <c r="G72" s="185"/>
      <c r="H72" s="185"/>
      <c r="I72" s="186"/>
      <c r="J72" s="187">
        <f>J516</f>
        <v>0</v>
      </c>
      <c r="K72" s="121"/>
      <c r="L72" s="188"/>
    </row>
    <row r="73" s="8" customFormat="1" ht="24.96" customHeight="1">
      <c r="B73" s="176"/>
      <c r="C73" s="177"/>
      <c r="D73" s="178" t="s">
        <v>138</v>
      </c>
      <c r="E73" s="179"/>
      <c r="F73" s="179"/>
      <c r="G73" s="179"/>
      <c r="H73" s="179"/>
      <c r="I73" s="180"/>
      <c r="J73" s="181">
        <f>J525</f>
        <v>0</v>
      </c>
      <c r="K73" s="177"/>
      <c r="L73" s="182"/>
    </row>
    <row r="74" s="9" customFormat="1" ht="19.92" customHeight="1">
      <c r="B74" s="183"/>
      <c r="C74" s="121"/>
      <c r="D74" s="184" t="s">
        <v>139</v>
      </c>
      <c r="E74" s="185"/>
      <c r="F74" s="185"/>
      <c r="G74" s="185"/>
      <c r="H74" s="185"/>
      <c r="I74" s="186"/>
      <c r="J74" s="187">
        <f>J526</f>
        <v>0</v>
      </c>
      <c r="K74" s="121"/>
      <c r="L74" s="188"/>
    </row>
    <row r="75" s="9" customFormat="1" ht="19.92" customHeight="1">
      <c r="B75" s="183"/>
      <c r="C75" s="121"/>
      <c r="D75" s="184" t="s">
        <v>140</v>
      </c>
      <c r="E75" s="185"/>
      <c r="F75" s="185"/>
      <c r="G75" s="185"/>
      <c r="H75" s="185"/>
      <c r="I75" s="186"/>
      <c r="J75" s="187">
        <f>J536</f>
        <v>0</v>
      </c>
      <c r="K75" s="121"/>
      <c r="L75" s="188"/>
    </row>
    <row r="76" s="1" customFormat="1" ht="21.84" customHeight="1">
      <c r="B76" s="37"/>
      <c r="C76" s="38"/>
      <c r="D76" s="38"/>
      <c r="E76" s="38"/>
      <c r="F76" s="38"/>
      <c r="G76" s="38"/>
      <c r="H76" s="38"/>
      <c r="I76" s="142"/>
      <c r="J76" s="38"/>
      <c r="K76" s="38"/>
      <c r="L76" s="42"/>
    </row>
    <row r="77" s="1" customFormat="1" ht="6.96" customHeight="1">
      <c r="B77" s="56"/>
      <c r="C77" s="57"/>
      <c r="D77" s="57"/>
      <c r="E77" s="57"/>
      <c r="F77" s="57"/>
      <c r="G77" s="57"/>
      <c r="H77" s="57"/>
      <c r="I77" s="166"/>
      <c r="J77" s="57"/>
      <c r="K77" s="57"/>
      <c r="L77" s="42"/>
    </row>
    <row r="81" s="1" customFormat="1" ht="6.96" customHeight="1">
      <c r="B81" s="58"/>
      <c r="C81" s="59"/>
      <c r="D81" s="59"/>
      <c r="E81" s="59"/>
      <c r="F81" s="59"/>
      <c r="G81" s="59"/>
      <c r="H81" s="59"/>
      <c r="I81" s="169"/>
      <c r="J81" s="59"/>
      <c r="K81" s="59"/>
      <c r="L81" s="42"/>
    </row>
    <row r="82" s="1" customFormat="1" ht="24.96" customHeight="1">
      <c r="B82" s="37"/>
      <c r="C82" s="22" t="s">
        <v>141</v>
      </c>
      <c r="D82" s="38"/>
      <c r="E82" s="38"/>
      <c r="F82" s="38"/>
      <c r="G82" s="38"/>
      <c r="H82" s="38"/>
      <c r="I82" s="142"/>
      <c r="J82" s="38"/>
      <c r="K82" s="38"/>
      <c r="L82" s="42"/>
    </row>
    <row r="83" s="1" customFormat="1" ht="6.96" customHeight="1">
      <c r="B83" s="37"/>
      <c r="C83" s="38"/>
      <c r="D83" s="38"/>
      <c r="E83" s="38"/>
      <c r="F83" s="38"/>
      <c r="G83" s="38"/>
      <c r="H83" s="38"/>
      <c r="I83" s="142"/>
      <c r="J83" s="38"/>
      <c r="K83" s="38"/>
      <c r="L83" s="42"/>
    </row>
    <row r="84" s="1" customFormat="1" ht="12" customHeight="1">
      <c r="B84" s="37"/>
      <c r="C84" s="31" t="s">
        <v>16</v>
      </c>
      <c r="D84" s="38"/>
      <c r="E84" s="38"/>
      <c r="F84" s="38"/>
      <c r="G84" s="38"/>
      <c r="H84" s="38"/>
      <c r="I84" s="142"/>
      <c r="J84" s="38"/>
      <c r="K84" s="38"/>
      <c r="L84" s="42"/>
    </row>
    <row r="85" s="1" customFormat="1" ht="16.5" customHeight="1">
      <c r="B85" s="37"/>
      <c r="C85" s="38"/>
      <c r="D85" s="38"/>
      <c r="E85" s="170" t="str">
        <f>E7</f>
        <v>Oprava mostních objektů v úseku Měcholupy - Žatec</v>
      </c>
      <c r="F85" s="31"/>
      <c r="G85" s="31"/>
      <c r="H85" s="31"/>
      <c r="I85" s="142"/>
      <c r="J85" s="38"/>
      <c r="K85" s="38"/>
      <c r="L85" s="42"/>
    </row>
    <row r="86" ht="12" customHeight="1">
      <c r="B86" s="20"/>
      <c r="C86" s="31" t="s">
        <v>120</v>
      </c>
      <c r="D86" s="21"/>
      <c r="E86" s="21"/>
      <c r="F86" s="21"/>
      <c r="G86" s="21"/>
      <c r="H86" s="21"/>
      <c r="I86" s="135"/>
      <c r="J86" s="21"/>
      <c r="K86" s="21"/>
      <c r="L86" s="19"/>
    </row>
    <row r="87" s="1" customFormat="1" ht="16.5" customHeight="1">
      <c r="B87" s="37"/>
      <c r="C87" s="38"/>
      <c r="D87" s="38"/>
      <c r="E87" s="170" t="s">
        <v>865</v>
      </c>
      <c r="F87" s="38"/>
      <c r="G87" s="38"/>
      <c r="H87" s="38"/>
      <c r="I87" s="142"/>
      <c r="J87" s="38"/>
      <c r="K87" s="38"/>
      <c r="L87" s="42"/>
    </row>
    <row r="88" s="1" customFormat="1" ht="12" customHeight="1">
      <c r="B88" s="37"/>
      <c r="C88" s="31" t="s">
        <v>122</v>
      </c>
      <c r="D88" s="38"/>
      <c r="E88" s="38"/>
      <c r="F88" s="38"/>
      <c r="G88" s="38"/>
      <c r="H88" s="38"/>
      <c r="I88" s="142"/>
      <c r="J88" s="38"/>
      <c r="K88" s="38"/>
      <c r="L88" s="42"/>
    </row>
    <row r="89" s="1" customFormat="1" ht="16.5" customHeight="1">
      <c r="B89" s="37"/>
      <c r="C89" s="38"/>
      <c r="D89" s="38"/>
      <c r="E89" s="63" t="str">
        <f>E11</f>
        <v xml:space="preserve">001 - km 99,587 propustek </v>
      </c>
      <c r="F89" s="38"/>
      <c r="G89" s="38"/>
      <c r="H89" s="38"/>
      <c r="I89" s="142"/>
      <c r="J89" s="38"/>
      <c r="K89" s="38"/>
      <c r="L89" s="42"/>
    </row>
    <row r="90" s="1" customFormat="1" ht="6.96" customHeight="1">
      <c r="B90" s="37"/>
      <c r="C90" s="38"/>
      <c r="D90" s="38"/>
      <c r="E90" s="38"/>
      <c r="F90" s="38"/>
      <c r="G90" s="38"/>
      <c r="H90" s="38"/>
      <c r="I90" s="142"/>
      <c r="J90" s="38"/>
      <c r="K90" s="38"/>
      <c r="L90" s="42"/>
    </row>
    <row r="91" s="1" customFormat="1" ht="12" customHeight="1">
      <c r="B91" s="37"/>
      <c r="C91" s="31" t="s">
        <v>22</v>
      </c>
      <c r="D91" s="38"/>
      <c r="E91" s="38"/>
      <c r="F91" s="26" t="str">
        <f>F14</f>
        <v xml:space="preserve"> </v>
      </c>
      <c r="G91" s="38"/>
      <c r="H91" s="38"/>
      <c r="I91" s="144" t="s">
        <v>24</v>
      </c>
      <c r="J91" s="66" t="str">
        <f>IF(J14="","",J14)</f>
        <v>16. 3. 2019</v>
      </c>
      <c r="K91" s="38"/>
      <c r="L91" s="42"/>
    </row>
    <row r="92" s="1" customFormat="1" ht="6.96" customHeight="1">
      <c r="B92" s="37"/>
      <c r="C92" s="38"/>
      <c r="D92" s="38"/>
      <c r="E92" s="38"/>
      <c r="F92" s="38"/>
      <c r="G92" s="38"/>
      <c r="H92" s="38"/>
      <c r="I92" s="142"/>
      <c r="J92" s="38"/>
      <c r="K92" s="38"/>
      <c r="L92" s="42"/>
    </row>
    <row r="93" s="1" customFormat="1" ht="13.65" customHeight="1">
      <c r="B93" s="37"/>
      <c r="C93" s="31" t="s">
        <v>28</v>
      </c>
      <c r="D93" s="38"/>
      <c r="E93" s="38"/>
      <c r="F93" s="26" t="str">
        <f>E17</f>
        <v xml:space="preserve"> </v>
      </c>
      <c r="G93" s="38"/>
      <c r="H93" s="38"/>
      <c r="I93" s="144" t="s">
        <v>33</v>
      </c>
      <c r="J93" s="35" t="str">
        <f>E23</f>
        <v xml:space="preserve"> </v>
      </c>
      <c r="K93" s="38"/>
      <c r="L93" s="42"/>
    </row>
    <row r="94" s="1" customFormat="1" ht="13.65" customHeight="1">
      <c r="B94" s="37"/>
      <c r="C94" s="31" t="s">
        <v>31</v>
      </c>
      <c r="D94" s="38"/>
      <c r="E94" s="38"/>
      <c r="F94" s="26" t="str">
        <f>IF(E20="","",E20)</f>
        <v>Vyplň údaj</v>
      </c>
      <c r="G94" s="38"/>
      <c r="H94" s="38"/>
      <c r="I94" s="144" t="s">
        <v>35</v>
      </c>
      <c r="J94" s="35" t="str">
        <f>E26</f>
        <v xml:space="preserve"> </v>
      </c>
      <c r="K94" s="38"/>
      <c r="L94" s="42"/>
    </row>
    <row r="95" s="1" customFormat="1" ht="10.32" customHeight="1">
      <c r="B95" s="37"/>
      <c r="C95" s="38"/>
      <c r="D95" s="38"/>
      <c r="E95" s="38"/>
      <c r="F95" s="38"/>
      <c r="G95" s="38"/>
      <c r="H95" s="38"/>
      <c r="I95" s="142"/>
      <c r="J95" s="38"/>
      <c r="K95" s="38"/>
      <c r="L95" s="42"/>
    </row>
    <row r="96" s="10" customFormat="1" ht="29.28" customHeight="1">
      <c r="B96" s="189"/>
      <c r="C96" s="190" t="s">
        <v>142</v>
      </c>
      <c r="D96" s="191" t="s">
        <v>56</v>
      </c>
      <c r="E96" s="191" t="s">
        <v>52</v>
      </c>
      <c r="F96" s="191" t="s">
        <v>53</v>
      </c>
      <c r="G96" s="191" t="s">
        <v>143</v>
      </c>
      <c r="H96" s="191" t="s">
        <v>144</v>
      </c>
      <c r="I96" s="192" t="s">
        <v>145</v>
      </c>
      <c r="J96" s="191" t="s">
        <v>126</v>
      </c>
      <c r="K96" s="193" t="s">
        <v>146</v>
      </c>
      <c r="L96" s="194"/>
      <c r="M96" s="87" t="s">
        <v>1</v>
      </c>
      <c r="N96" s="88" t="s">
        <v>41</v>
      </c>
      <c r="O96" s="88" t="s">
        <v>147</v>
      </c>
      <c r="P96" s="88" t="s">
        <v>148</v>
      </c>
      <c r="Q96" s="88" t="s">
        <v>149</v>
      </c>
      <c r="R96" s="88" t="s">
        <v>150</v>
      </c>
      <c r="S96" s="88" t="s">
        <v>151</v>
      </c>
      <c r="T96" s="89" t="s">
        <v>152</v>
      </c>
    </row>
    <row r="97" s="1" customFormat="1" ht="22.8" customHeight="1">
      <c r="B97" s="37"/>
      <c r="C97" s="94" t="s">
        <v>153</v>
      </c>
      <c r="D97" s="38"/>
      <c r="E97" s="38"/>
      <c r="F97" s="38"/>
      <c r="G97" s="38"/>
      <c r="H97" s="38"/>
      <c r="I97" s="142"/>
      <c r="J97" s="195">
        <f>BK97</f>
        <v>0</v>
      </c>
      <c r="K97" s="38"/>
      <c r="L97" s="42"/>
      <c r="M97" s="90"/>
      <c r="N97" s="91"/>
      <c r="O97" s="91"/>
      <c r="P97" s="196">
        <f>P98+P525</f>
        <v>0</v>
      </c>
      <c r="Q97" s="91"/>
      <c r="R97" s="196">
        <f>R98+R525</f>
        <v>236.82731639764401</v>
      </c>
      <c r="S97" s="91"/>
      <c r="T97" s="197">
        <f>T98+T525</f>
        <v>17.992518499999996</v>
      </c>
      <c r="AT97" s="16" t="s">
        <v>70</v>
      </c>
      <c r="AU97" s="16" t="s">
        <v>128</v>
      </c>
      <c r="BK97" s="198">
        <f>BK98+BK525</f>
        <v>0</v>
      </c>
    </row>
    <row r="98" s="11" customFormat="1" ht="25.92" customHeight="1">
      <c r="B98" s="199"/>
      <c r="C98" s="200"/>
      <c r="D98" s="201" t="s">
        <v>70</v>
      </c>
      <c r="E98" s="202" t="s">
        <v>154</v>
      </c>
      <c r="F98" s="202" t="s">
        <v>155</v>
      </c>
      <c r="G98" s="200"/>
      <c r="H98" s="200"/>
      <c r="I98" s="203"/>
      <c r="J98" s="204">
        <f>BK98</f>
        <v>0</v>
      </c>
      <c r="K98" s="200"/>
      <c r="L98" s="205"/>
      <c r="M98" s="206"/>
      <c r="N98" s="207"/>
      <c r="O98" s="207"/>
      <c r="P98" s="208">
        <f>P99+P219+P253+P278+P326+P344+P486+P516</f>
        <v>0</v>
      </c>
      <c r="Q98" s="207"/>
      <c r="R98" s="208">
        <f>R99+R219+R253+R278+R326+R344+R486+R516</f>
        <v>236.80893677764402</v>
      </c>
      <c r="S98" s="207"/>
      <c r="T98" s="209">
        <f>T99+T219+T253+T278+T326+T344+T486+T516</f>
        <v>17.992518499999996</v>
      </c>
      <c r="AR98" s="210" t="s">
        <v>21</v>
      </c>
      <c r="AT98" s="211" t="s">
        <v>70</v>
      </c>
      <c r="AU98" s="211" t="s">
        <v>71</v>
      </c>
      <c r="AY98" s="210" t="s">
        <v>156</v>
      </c>
      <c r="BK98" s="212">
        <f>BK99+BK219+BK253+BK278+BK326+BK344+BK486+BK516</f>
        <v>0</v>
      </c>
    </row>
    <row r="99" s="11" customFormat="1" ht="22.8" customHeight="1">
      <c r="B99" s="199"/>
      <c r="C99" s="200"/>
      <c r="D99" s="201" t="s">
        <v>70</v>
      </c>
      <c r="E99" s="213" t="s">
        <v>21</v>
      </c>
      <c r="F99" s="213" t="s">
        <v>157</v>
      </c>
      <c r="G99" s="200"/>
      <c r="H99" s="200"/>
      <c r="I99" s="203"/>
      <c r="J99" s="214">
        <f>BK99</f>
        <v>0</v>
      </c>
      <c r="K99" s="200"/>
      <c r="L99" s="205"/>
      <c r="M99" s="206"/>
      <c r="N99" s="207"/>
      <c r="O99" s="207"/>
      <c r="P99" s="208">
        <f>SUM(P100:P218)</f>
        <v>0</v>
      </c>
      <c r="Q99" s="207"/>
      <c r="R99" s="208">
        <f>SUM(R100:R218)</f>
        <v>114.09364932320001</v>
      </c>
      <c r="S99" s="207"/>
      <c r="T99" s="209">
        <f>SUM(T100:T218)</f>
        <v>0</v>
      </c>
      <c r="AR99" s="210" t="s">
        <v>21</v>
      </c>
      <c r="AT99" s="211" t="s">
        <v>70</v>
      </c>
      <c r="AU99" s="211" t="s">
        <v>21</v>
      </c>
      <c r="AY99" s="210" t="s">
        <v>156</v>
      </c>
      <c r="BK99" s="212">
        <f>SUM(BK100:BK218)</f>
        <v>0</v>
      </c>
    </row>
    <row r="100" s="1" customFormat="1" ht="16.5" customHeight="1">
      <c r="B100" s="37"/>
      <c r="C100" s="215" t="s">
        <v>21</v>
      </c>
      <c r="D100" s="215" t="s">
        <v>158</v>
      </c>
      <c r="E100" s="216" t="s">
        <v>159</v>
      </c>
      <c r="F100" s="217" t="s">
        <v>160</v>
      </c>
      <c r="G100" s="218" t="s">
        <v>161</v>
      </c>
      <c r="H100" s="219">
        <v>150</v>
      </c>
      <c r="I100" s="220"/>
      <c r="J100" s="221">
        <f>ROUND(I100*H100,2)</f>
        <v>0</v>
      </c>
      <c r="K100" s="217" t="s">
        <v>162</v>
      </c>
      <c r="L100" s="42"/>
      <c r="M100" s="222" t="s">
        <v>1</v>
      </c>
      <c r="N100" s="223" t="s">
        <v>42</v>
      </c>
      <c r="O100" s="78"/>
      <c r="P100" s="224">
        <f>O100*H100</f>
        <v>0</v>
      </c>
      <c r="Q100" s="224">
        <v>0</v>
      </c>
      <c r="R100" s="224">
        <f>Q100*H100</f>
        <v>0</v>
      </c>
      <c r="S100" s="224">
        <v>0</v>
      </c>
      <c r="T100" s="225">
        <f>S100*H100</f>
        <v>0</v>
      </c>
      <c r="AR100" s="16" t="s">
        <v>163</v>
      </c>
      <c r="AT100" s="16" t="s">
        <v>158</v>
      </c>
      <c r="AU100" s="16" t="s">
        <v>79</v>
      </c>
      <c r="AY100" s="16" t="s">
        <v>156</v>
      </c>
      <c r="BE100" s="226">
        <f>IF(N100="základní",J100,0)</f>
        <v>0</v>
      </c>
      <c r="BF100" s="226">
        <f>IF(N100="snížená",J100,0)</f>
        <v>0</v>
      </c>
      <c r="BG100" s="226">
        <f>IF(N100="zákl. přenesená",J100,0)</f>
        <v>0</v>
      </c>
      <c r="BH100" s="226">
        <f>IF(N100="sníž. přenesená",J100,0)</f>
        <v>0</v>
      </c>
      <c r="BI100" s="226">
        <f>IF(N100="nulová",J100,0)</f>
        <v>0</v>
      </c>
      <c r="BJ100" s="16" t="s">
        <v>21</v>
      </c>
      <c r="BK100" s="226">
        <f>ROUND(I100*H100,2)</f>
        <v>0</v>
      </c>
      <c r="BL100" s="16" t="s">
        <v>163</v>
      </c>
      <c r="BM100" s="16" t="s">
        <v>867</v>
      </c>
    </row>
    <row r="101" s="1" customFormat="1">
      <c r="B101" s="37"/>
      <c r="C101" s="38"/>
      <c r="D101" s="227" t="s">
        <v>165</v>
      </c>
      <c r="E101" s="38"/>
      <c r="F101" s="228" t="s">
        <v>166</v>
      </c>
      <c r="G101" s="38"/>
      <c r="H101" s="38"/>
      <c r="I101" s="142"/>
      <c r="J101" s="38"/>
      <c r="K101" s="38"/>
      <c r="L101" s="42"/>
      <c r="M101" s="229"/>
      <c r="N101" s="78"/>
      <c r="O101" s="78"/>
      <c r="P101" s="78"/>
      <c r="Q101" s="78"/>
      <c r="R101" s="78"/>
      <c r="S101" s="78"/>
      <c r="T101" s="79"/>
      <c r="AT101" s="16" t="s">
        <v>165</v>
      </c>
      <c r="AU101" s="16" t="s">
        <v>79</v>
      </c>
    </row>
    <row r="102" s="1" customFormat="1">
      <c r="B102" s="37"/>
      <c r="C102" s="38"/>
      <c r="D102" s="227" t="s">
        <v>167</v>
      </c>
      <c r="E102" s="38"/>
      <c r="F102" s="230" t="s">
        <v>168</v>
      </c>
      <c r="G102" s="38"/>
      <c r="H102" s="38"/>
      <c r="I102" s="142"/>
      <c r="J102" s="38"/>
      <c r="K102" s="38"/>
      <c r="L102" s="42"/>
      <c r="M102" s="229"/>
      <c r="N102" s="78"/>
      <c r="O102" s="78"/>
      <c r="P102" s="78"/>
      <c r="Q102" s="78"/>
      <c r="R102" s="78"/>
      <c r="S102" s="78"/>
      <c r="T102" s="79"/>
      <c r="AT102" s="16" t="s">
        <v>167</v>
      </c>
      <c r="AU102" s="16" t="s">
        <v>79</v>
      </c>
    </row>
    <row r="103" s="12" customFormat="1">
      <c r="B103" s="231"/>
      <c r="C103" s="232"/>
      <c r="D103" s="227" t="s">
        <v>169</v>
      </c>
      <c r="E103" s="233" t="s">
        <v>1</v>
      </c>
      <c r="F103" s="234" t="s">
        <v>170</v>
      </c>
      <c r="G103" s="232"/>
      <c r="H103" s="233" t="s">
        <v>1</v>
      </c>
      <c r="I103" s="235"/>
      <c r="J103" s="232"/>
      <c r="K103" s="232"/>
      <c r="L103" s="236"/>
      <c r="M103" s="237"/>
      <c r="N103" s="238"/>
      <c r="O103" s="238"/>
      <c r="P103" s="238"/>
      <c r="Q103" s="238"/>
      <c r="R103" s="238"/>
      <c r="S103" s="238"/>
      <c r="T103" s="239"/>
      <c r="AT103" s="240" t="s">
        <v>169</v>
      </c>
      <c r="AU103" s="240" t="s">
        <v>79</v>
      </c>
      <c r="AV103" s="12" t="s">
        <v>21</v>
      </c>
      <c r="AW103" s="12" t="s">
        <v>34</v>
      </c>
      <c r="AX103" s="12" t="s">
        <v>71</v>
      </c>
      <c r="AY103" s="240" t="s">
        <v>156</v>
      </c>
    </row>
    <row r="104" s="13" customFormat="1">
      <c r="B104" s="241"/>
      <c r="C104" s="242"/>
      <c r="D104" s="227" t="s">
        <v>169</v>
      </c>
      <c r="E104" s="243" t="s">
        <v>1</v>
      </c>
      <c r="F104" s="244" t="s">
        <v>171</v>
      </c>
      <c r="G104" s="242"/>
      <c r="H104" s="245">
        <v>70</v>
      </c>
      <c r="I104" s="246"/>
      <c r="J104" s="242"/>
      <c r="K104" s="242"/>
      <c r="L104" s="247"/>
      <c r="M104" s="248"/>
      <c r="N104" s="249"/>
      <c r="O104" s="249"/>
      <c r="P104" s="249"/>
      <c r="Q104" s="249"/>
      <c r="R104" s="249"/>
      <c r="S104" s="249"/>
      <c r="T104" s="250"/>
      <c r="AT104" s="251" t="s">
        <v>169</v>
      </c>
      <c r="AU104" s="251" t="s">
        <v>79</v>
      </c>
      <c r="AV104" s="13" t="s">
        <v>79</v>
      </c>
      <c r="AW104" s="13" t="s">
        <v>34</v>
      </c>
      <c r="AX104" s="13" t="s">
        <v>71</v>
      </c>
      <c r="AY104" s="251" t="s">
        <v>156</v>
      </c>
    </row>
    <row r="105" s="12" customFormat="1">
      <c r="B105" s="231"/>
      <c r="C105" s="232"/>
      <c r="D105" s="227" t="s">
        <v>169</v>
      </c>
      <c r="E105" s="233" t="s">
        <v>1</v>
      </c>
      <c r="F105" s="234" t="s">
        <v>172</v>
      </c>
      <c r="G105" s="232"/>
      <c r="H105" s="233" t="s">
        <v>1</v>
      </c>
      <c r="I105" s="235"/>
      <c r="J105" s="232"/>
      <c r="K105" s="232"/>
      <c r="L105" s="236"/>
      <c r="M105" s="237"/>
      <c r="N105" s="238"/>
      <c r="O105" s="238"/>
      <c r="P105" s="238"/>
      <c r="Q105" s="238"/>
      <c r="R105" s="238"/>
      <c r="S105" s="238"/>
      <c r="T105" s="239"/>
      <c r="AT105" s="240" t="s">
        <v>169</v>
      </c>
      <c r="AU105" s="240" t="s">
        <v>79</v>
      </c>
      <c r="AV105" s="12" t="s">
        <v>21</v>
      </c>
      <c r="AW105" s="12" t="s">
        <v>34</v>
      </c>
      <c r="AX105" s="12" t="s">
        <v>71</v>
      </c>
      <c r="AY105" s="240" t="s">
        <v>156</v>
      </c>
    </row>
    <row r="106" s="13" customFormat="1">
      <c r="B106" s="241"/>
      <c r="C106" s="242"/>
      <c r="D106" s="227" t="s">
        <v>169</v>
      </c>
      <c r="E106" s="243" t="s">
        <v>1</v>
      </c>
      <c r="F106" s="244" t="s">
        <v>173</v>
      </c>
      <c r="G106" s="242"/>
      <c r="H106" s="245">
        <v>80</v>
      </c>
      <c r="I106" s="246"/>
      <c r="J106" s="242"/>
      <c r="K106" s="242"/>
      <c r="L106" s="247"/>
      <c r="M106" s="248"/>
      <c r="N106" s="249"/>
      <c r="O106" s="249"/>
      <c r="P106" s="249"/>
      <c r="Q106" s="249"/>
      <c r="R106" s="249"/>
      <c r="S106" s="249"/>
      <c r="T106" s="250"/>
      <c r="AT106" s="251" t="s">
        <v>169</v>
      </c>
      <c r="AU106" s="251" t="s">
        <v>79</v>
      </c>
      <c r="AV106" s="13" t="s">
        <v>79</v>
      </c>
      <c r="AW106" s="13" t="s">
        <v>34</v>
      </c>
      <c r="AX106" s="13" t="s">
        <v>71</v>
      </c>
      <c r="AY106" s="251" t="s">
        <v>156</v>
      </c>
    </row>
    <row r="107" s="14" customFormat="1">
      <c r="B107" s="252"/>
      <c r="C107" s="253"/>
      <c r="D107" s="227" t="s">
        <v>169</v>
      </c>
      <c r="E107" s="254" t="s">
        <v>1</v>
      </c>
      <c r="F107" s="255" t="s">
        <v>174</v>
      </c>
      <c r="G107" s="253"/>
      <c r="H107" s="256">
        <v>150</v>
      </c>
      <c r="I107" s="257"/>
      <c r="J107" s="253"/>
      <c r="K107" s="253"/>
      <c r="L107" s="258"/>
      <c r="M107" s="259"/>
      <c r="N107" s="260"/>
      <c r="O107" s="260"/>
      <c r="P107" s="260"/>
      <c r="Q107" s="260"/>
      <c r="R107" s="260"/>
      <c r="S107" s="260"/>
      <c r="T107" s="261"/>
      <c r="AT107" s="262" t="s">
        <v>169</v>
      </c>
      <c r="AU107" s="262" t="s">
        <v>79</v>
      </c>
      <c r="AV107" s="14" t="s">
        <v>163</v>
      </c>
      <c r="AW107" s="14" t="s">
        <v>34</v>
      </c>
      <c r="AX107" s="14" t="s">
        <v>21</v>
      </c>
      <c r="AY107" s="262" t="s">
        <v>156</v>
      </c>
    </row>
    <row r="108" s="1" customFormat="1" ht="16.5" customHeight="1">
      <c r="B108" s="37"/>
      <c r="C108" s="215" t="s">
        <v>79</v>
      </c>
      <c r="D108" s="215" t="s">
        <v>158</v>
      </c>
      <c r="E108" s="216" t="s">
        <v>175</v>
      </c>
      <c r="F108" s="217" t="s">
        <v>176</v>
      </c>
      <c r="G108" s="218" t="s">
        <v>177</v>
      </c>
      <c r="H108" s="219">
        <v>3</v>
      </c>
      <c r="I108" s="220"/>
      <c r="J108" s="221">
        <f>ROUND(I108*H108,2)</f>
        <v>0</v>
      </c>
      <c r="K108" s="217" t="s">
        <v>162</v>
      </c>
      <c r="L108" s="42"/>
      <c r="M108" s="222" t="s">
        <v>1</v>
      </c>
      <c r="N108" s="223" t="s">
        <v>42</v>
      </c>
      <c r="O108" s="78"/>
      <c r="P108" s="224">
        <f>O108*H108</f>
        <v>0</v>
      </c>
      <c r="Q108" s="224">
        <v>0</v>
      </c>
      <c r="R108" s="224">
        <f>Q108*H108</f>
        <v>0</v>
      </c>
      <c r="S108" s="224">
        <v>0</v>
      </c>
      <c r="T108" s="225">
        <f>S108*H108</f>
        <v>0</v>
      </c>
      <c r="AR108" s="16" t="s">
        <v>163</v>
      </c>
      <c r="AT108" s="16" t="s">
        <v>158</v>
      </c>
      <c r="AU108" s="16" t="s">
        <v>79</v>
      </c>
      <c r="AY108" s="16" t="s">
        <v>156</v>
      </c>
      <c r="BE108" s="226">
        <f>IF(N108="základní",J108,0)</f>
        <v>0</v>
      </c>
      <c r="BF108" s="226">
        <f>IF(N108="snížená",J108,0)</f>
        <v>0</v>
      </c>
      <c r="BG108" s="226">
        <f>IF(N108="zákl. přenesená",J108,0)</f>
        <v>0</v>
      </c>
      <c r="BH108" s="226">
        <f>IF(N108="sníž. přenesená",J108,0)</f>
        <v>0</v>
      </c>
      <c r="BI108" s="226">
        <f>IF(N108="nulová",J108,0)</f>
        <v>0</v>
      </c>
      <c r="BJ108" s="16" t="s">
        <v>21</v>
      </c>
      <c r="BK108" s="226">
        <f>ROUND(I108*H108,2)</f>
        <v>0</v>
      </c>
      <c r="BL108" s="16" t="s">
        <v>163</v>
      </c>
      <c r="BM108" s="16" t="s">
        <v>868</v>
      </c>
    </row>
    <row r="109" s="1" customFormat="1">
      <c r="B109" s="37"/>
      <c r="C109" s="38"/>
      <c r="D109" s="227" t="s">
        <v>165</v>
      </c>
      <c r="E109" s="38"/>
      <c r="F109" s="228" t="s">
        <v>179</v>
      </c>
      <c r="G109" s="38"/>
      <c r="H109" s="38"/>
      <c r="I109" s="142"/>
      <c r="J109" s="38"/>
      <c r="K109" s="38"/>
      <c r="L109" s="42"/>
      <c r="M109" s="229"/>
      <c r="N109" s="78"/>
      <c r="O109" s="78"/>
      <c r="P109" s="78"/>
      <c r="Q109" s="78"/>
      <c r="R109" s="78"/>
      <c r="S109" s="78"/>
      <c r="T109" s="79"/>
      <c r="AT109" s="16" t="s">
        <v>165</v>
      </c>
      <c r="AU109" s="16" t="s">
        <v>79</v>
      </c>
    </row>
    <row r="110" s="1" customFormat="1">
      <c r="B110" s="37"/>
      <c r="C110" s="38"/>
      <c r="D110" s="227" t="s">
        <v>167</v>
      </c>
      <c r="E110" s="38"/>
      <c r="F110" s="230" t="s">
        <v>180</v>
      </c>
      <c r="G110" s="38"/>
      <c r="H110" s="38"/>
      <c r="I110" s="142"/>
      <c r="J110" s="38"/>
      <c r="K110" s="38"/>
      <c r="L110" s="42"/>
      <c r="M110" s="229"/>
      <c r="N110" s="78"/>
      <c r="O110" s="78"/>
      <c r="P110" s="78"/>
      <c r="Q110" s="78"/>
      <c r="R110" s="78"/>
      <c r="S110" s="78"/>
      <c r="T110" s="79"/>
      <c r="AT110" s="16" t="s">
        <v>167</v>
      </c>
      <c r="AU110" s="16" t="s">
        <v>79</v>
      </c>
    </row>
    <row r="111" s="13" customFormat="1">
      <c r="B111" s="241"/>
      <c r="C111" s="242"/>
      <c r="D111" s="227" t="s">
        <v>169</v>
      </c>
      <c r="E111" s="243" t="s">
        <v>1</v>
      </c>
      <c r="F111" s="244" t="s">
        <v>181</v>
      </c>
      <c r="G111" s="242"/>
      <c r="H111" s="245">
        <v>3</v>
      </c>
      <c r="I111" s="246"/>
      <c r="J111" s="242"/>
      <c r="K111" s="242"/>
      <c r="L111" s="247"/>
      <c r="M111" s="248"/>
      <c r="N111" s="249"/>
      <c r="O111" s="249"/>
      <c r="P111" s="249"/>
      <c r="Q111" s="249"/>
      <c r="R111" s="249"/>
      <c r="S111" s="249"/>
      <c r="T111" s="250"/>
      <c r="AT111" s="251" t="s">
        <v>169</v>
      </c>
      <c r="AU111" s="251" t="s">
        <v>79</v>
      </c>
      <c r="AV111" s="13" t="s">
        <v>79</v>
      </c>
      <c r="AW111" s="13" t="s">
        <v>34</v>
      </c>
      <c r="AX111" s="13" t="s">
        <v>21</v>
      </c>
      <c r="AY111" s="251" t="s">
        <v>156</v>
      </c>
    </row>
    <row r="112" s="1" customFormat="1" ht="16.5" customHeight="1">
      <c r="B112" s="37"/>
      <c r="C112" s="215" t="s">
        <v>182</v>
      </c>
      <c r="D112" s="215" t="s">
        <v>158</v>
      </c>
      <c r="E112" s="216" t="s">
        <v>183</v>
      </c>
      <c r="F112" s="217" t="s">
        <v>184</v>
      </c>
      <c r="G112" s="218" t="s">
        <v>185</v>
      </c>
      <c r="H112" s="219">
        <v>16</v>
      </c>
      <c r="I112" s="220"/>
      <c r="J112" s="221">
        <f>ROUND(I112*H112,2)</f>
        <v>0</v>
      </c>
      <c r="K112" s="217" t="s">
        <v>162</v>
      </c>
      <c r="L112" s="42"/>
      <c r="M112" s="222" t="s">
        <v>1</v>
      </c>
      <c r="N112" s="223" t="s">
        <v>42</v>
      </c>
      <c r="O112" s="78"/>
      <c r="P112" s="224">
        <f>O112*H112</f>
        <v>0</v>
      </c>
      <c r="Q112" s="224">
        <v>0.0095243202000000002</v>
      </c>
      <c r="R112" s="224">
        <f>Q112*H112</f>
        <v>0.1523891232</v>
      </c>
      <c r="S112" s="224">
        <v>0</v>
      </c>
      <c r="T112" s="225">
        <f>S112*H112</f>
        <v>0</v>
      </c>
      <c r="AR112" s="16" t="s">
        <v>163</v>
      </c>
      <c r="AT112" s="16" t="s">
        <v>158</v>
      </c>
      <c r="AU112" s="16" t="s">
        <v>79</v>
      </c>
      <c r="AY112" s="16" t="s">
        <v>156</v>
      </c>
      <c r="BE112" s="226">
        <f>IF(N112="základní",J112,0)</f>
        <v>0</v>
      </c>
      <c r="BF112" s="226">
        <f>IF(N112="snížená",J112,0)</f>
        <v>0</v>
      </c>
      <c r="BG112" s="226">
        <f>IF(N112="zákl. přenesená",J112,0)</f>
        <v>0</v>
      </c>
      <c r="BH112" s="226">
        <f>IF(N112="sníž. přenesená",J112,0)</f>
        <v>0</v>
      </c>
      <c r="BI112" s="226">
        <f>IF(N112="nulová",J112,0)</f>
        <v>0</v>
      </c>
      <c r="BJ112" s="16" t="s">
        <v>21</v>
      </c>
      <c r="BK112" s="226">
        <f>ROUND(I112*H112,2)</f>
        <v>0</v>
      </c>
      <c r="BL112" s="16" t="s">
        <v>163</v>
      </c>
      <c r="BM112" s="16" t="s">
        <v>869</v>
      </c>
    </row>
    <row r="113" s="1" customFormat="1">
      <c r="B113" s="37"/>
      <c r="C113" s="38"/>
      <c r="D113" s="227" t="s">
        <v>165</v>
      </c>
      <c r="E113" s="38"/>
      <c r="F113" s="228" t="s">
        <v>187</v>
      </c>
      <c r="G113" s="38"/>
      <c r="H113" s="38"/>
      <c r="I113" s="142"/>
      <c r="J113" s="38"/>
      <c r="K113" s="38"/>
      <c r="L113" s="42"/>
      <c r="M113" s="229"/>
      <c r="N113" s="78"/>
      <c r="O113" s="78"/>
      <c r="P113" s="78"/>
      <c r="Q113" s="78"/>
      <c r="R113" s="78"/>
      <c r="S113" s="78"/>
      <c r="T113" s="79"/>
      <c r="AT113" s="16" t="s">
        <v>165</v>
      </c>
      <c r="AU113" s="16" t="s">
        <v>79</v>
      </c>
    </row>
    <row r="114" s="1" customFormat="1">
      <c r="B114" s="37"/>
      <c r="C114" s="38"/>
      <c r="D114" s="227" t="s">
        <v>167</v>
      </c>
      <c r="E114" s="38"/>
      <c r="F114" s="230" t="s">
        <v>188</v>
      </c>
      <c r="G114" s="38"/>
      <c r="H114" s="38"/>
      <c r="I114" s="142"/>
      <c r="J114" s="38"/>
      <c r="K114" s="38"/>
      <c r="L114" s="42"/>
      <c r="M114" s="229"/>
      <c r="N114" s="78"/>
      <c r="O114" s="78"/>
      <c r="P114" s="78"/>
      <c r="Q114" s="78"/>
      <c r="R114" s="78"/>
      <c r="S114" s="78"/>
      <c r="T114" s="79"/>
      <c r="AT114" s="16" t="s">
        <v>167</v>
      </c>
      <c r="AU114" s="16" t="s">
        <v>79</v>
      </c>
    </row>
    <row r="115" s="1" customFormat="1">
      <c r="B115" s="37"/>
      <c r="C115" s="38"/>
      <c r="D115" s="227" t="s">
        <v>189</v>
      </c>
      <c r="E115" s="38"/>
      <c r="F115" s="230" t="s">
        <v>190</v>
      </c>
      <c r="G115" s="38"/>
      <c r="H115" s="38"/>
      <c r="I115" s="142"/>
      <c r="J115" s="38"/>
      <c r="K115" s="38"/>
      <c r="L115" s="42"/>
      <c r="M115" s="229"/>
      <c r="N115" s="78"/>
      <c r="O115" s="78"/>
      <c r="P115" s="78"/>
      <c r="Q115" s="78"/>
      <c r="R115" s="78"/>
      <c r="S115" s="78"/>
      <c r="T115" s="79"/>
      <c r="AT115" s="16" t="s">
        <v>189</v>
      </c>
      <c r="AU115" s="16" t="s">
        <v>79</v>
      </c>
    </row>
    <row r="116" s="1" customFormat="1" ht="16.5" customHeight="1">
      <c r="B116" s="37"/>
      <c r="C116" s="215" t="s">
        <v>163</v>
      </c>
      <c r="D116" s="215" t="s">
        <v>158</v>
      </c>
      <c r="E116" s="216" t="s">
        <v>191</v>
      </c>
      <c r="F116" s="217" t="s">
        <v>192</v>
      </c>
      <c r="G116" s="218" t="s">
        <v>185</v>
      </c>
      <c r="H116" s="219">
        <v>14</v>
      </c>
      <c r="I116" s="220"/>
      <c r="J116" s="221">
        <f>ROUND(I116*H116,2)</f>
        <v>0</v>
      </c>
      <c r="K116" s="217" t="s">
        <v>162</v>
      </c>
      <c r="L116" s="42"/>
      <c r="M116" s="222" t="s">
        <v>1</v>
      </c>
      <c r="N116" s="223" t="s">
        <v>42</v>
      </c>
      <c r="O116" s="78"/>
      <c r="P116" s="224">
        <f>O116*H116</f>
        <v>0</v>
      </c>
      <c r="Q116" s="224">
        <v>0.036904300000000001</v>
      </c>
      <c r="R116" s="224">
        <f>Q116*H116</f>
        <v>0.51666020000000001</v>
      </c>
      <c r="S116" s="224">
        <v>0</v>
      </c>
      <c r="T116" s="225">
        <f>S116*H116</f>
        <v>0</v>
      </c>
      <c r="AR116" s="16" t="s">
        <v>163</v>
      </c>
      <c r="AT116" s="16" t="s">
        <v>158</v>
      </c>
      <c r="AU116" s="16" t="s">
        <v>79</v>
      </c>
      <c r="AY116" s="16" t="s">
        <v>156</v>
      </c>
      <c r="BE116" s="226">
        <f>IF(N116="základní",J116,0)</f>
        <v>0</v>
      </c>
      <c r="BF116" s="226">
        <f>IF(N116="snížená",J116,0)</f>
        <v>0</v>
      </c>
      <c r="BG116" s="226">
        <f>IF(N116="zákl. přenesená",J116,0)</f>
        <v>0</v>
      </c>
      <c r="BH116" s="226">
        <f>IF(N116="sníž. přenesená",J116,0)</f>
        <v>0</v>
      </c>
      <c r="BI116" s="226">
        <f>IF(N116="nulová",J116,0)</f>
        <v>0</v>
      </c>
      <c r="BJ116" s="16" t="s">
        <v>21</v>
      </c>
      <c r="BK116" s="226">
        <f>ROUND(I116*H116,2)</f>
        <v>0</v>
      </c>
      <c r="BL116" s="16" t="s">
        <v>163</v>
      </c>
      <c r="BM116" s="16" t="s">
        <v>870</v>
      </c>
    </row>
    <row r="117" s="1" customFormat="1">
      <c r="B117" s="37"/>
      <c r="C117" s="38"/>
      <c r="D117" s="227" t="s">
        <v>165</v>
      </c>
      <c r="E117" s="38"/>
      <c r="F117" s="228" t="s">
        <v>194</v>
      </c>
      <c r="G117" s="38"/>
      <c r="H117" s="38"/>
      <c r="I117" s="142"/>
      <c r="J117" s="38"/>
      <c r="K117" s="38"/>
      <c r="L117" s="42"/>
      <c r="M117" s="229"/>
      <c r="N117" s="78"/>
      <c r="O117" s="78"/>
      <c r="P117" s="78"/>
      <c r="Q117" s="78"/>
      <c r="R117" s="78"/>
      <c r="S117" s="78"/>
      <c r="T117" s="79"/>
      <c r="AT117" s="16" t="s">
        <v>165</v>
      </c>
      <c r="AU117" s="16" t="s">
        <v>79</v>
      </c>
    </row>
    <row r="118" s="1" customFormat="1">
      <c r="B118" s="37"/>
      <c r="C118" s="38"/>
      <c r="D118" s="227" t="s">
        <v>167</v>
      </c>
      <c r="E118" s="38"/>
      <c r="F118" s="230" t="s">
        <v>195</v>
      </c>
      <c r="G118" s="38"/>
      <c r="H118" s="38"/>
      <c r="I118" s="142"/>
      <c r="J118" s="38"/>
      <c r="K118" s="38"/>
      <c r="L118" s="42"/>
      <c r="M118" s="229"/>
      <c r="N118" s="78"/>
      <c r="O118" s="78"/>
      <c r="P118" s="78"/>
      <c r="Q118" s="78"/>
      <c r="R118" s="78"/>
      <c r="S118" s="78"/>
      <c r="T118" s="79"/>
      <c r="AT118" s="16" t="s">
        <v>167</v>
      </c>
      <c r="AU118" s="16" t="s">
        <v>79</v>
      </c>
    </row>
    <row r="119" s="1" customFormat="1">
      <c r="B119" s="37"/>
      <c r="C119" s="38"/>
      <c r="D119" s="227" t="s">
        <v>189</v>
      </c>
      <c r="E119" s="38"/>
      <c r="F119" s="230" t="s">
        <v>196</v>
      </c>
      <c r="G119" s="38"/>
      <c r="H119" s="38"/>
      <c r="I119" s="142"/>
      <c r="J119" s="38"/>
      <c r="K119" s="38"/>
      <c r="L119" s="42"/>
      <c r="M119" s="229"/>
      <c r="N119" s="78"/>
      <c r="O119" s="78"/>
      <c r="P119" s="78"/>
      <c r="Q119" s="78"/>
      <c r="R119" s="78"/>
      <c r="S119" s="78"/>
      <c r="T119" s="79"/>
      <c r="AT119" s="16" t="s">
        <v>189</v>
      </c>
      <c r="AU119" s="16" t="s">
        <v>79</v>
      </c>
    </row>
    <row r="120" s="12" customFormat="1">
      <c r="B120" s="231"/>
      <c r="C120" s="232"/>
      <c r="D120" s="227" t="s">
        <v>169</v>
      </c>
      <c r="E120" s="233" t="s">
        <v>1</v>
      </c>
      <c r="F120" s="234" t="s">
        <v>197</v>
      </c>
      <c r="G120" s="232"/>
      <c r="H120" s="233" t="s">
        <v>1</v>
      </c>
      <c r="I120" s="235"/>
      <c r="J120" s="232"/>
      <c r="K120" s="232"/>
      <c r="L120" s="236"/>
      <c r="M120" s="237"/>
      <c r="N120" s="238"/>
      <c r="O120" s="238"/>
      <c r="P120" s="238"/>
      <c r="Q120" s="238"/>
      <c r="R120" s="238"/>
      <c r="S120" s="238"/>
      <c r="T120" s="239"/>
      <c r="AT120" s="240" t="s">
        <v>169</v>
      </c>
      <c r="AU120" s="240" t="s">
        <v>79</v>
      </c>
      <c r="AV120" s="12" t="s">
        <v>21</v>
      </c>
      <c r="AW120" s="12" t="s">
        <v>34</v>
      </c>
      <c r="AX120" s="12" t="s">
        <v>71</v>
      </c>
      <c r="AY120" s="240" t="s">
        <v>156</v>
      </c>
    </row>
    <row r="121" s="13" customFormat="1">
      <c r="B121" s="241"/>
      <c r="C121" s="242"/>
      <c r="D121" s="227" t="s">
        <v>169</v>
      </c>
      <c r="E121" s="243" t="s">
        <v>1</v>
      </c>
      <c r="F121" s="244" t="s">
        <v>264</v>
      </c>
      <c r="G121" s="242"/>
      <c r="H121" s="245">
        <v>14</v>
      </c>
      <c r="I121" s="246"/>
      <c r="J121" s="242"/>
      <c r="K121" s="242"/>
      <c r="L121" s="247"/>
      <c r="M121" s="248"/>
      <c r="N121" s="249"/>
      <c r="O121" s="249"/>
      <c r="P121" s="249"/>
      <c r="Q121" s="249"/>
      <c r="R121" s="249"/>
      <c r="S121" s="249"/>
      <c r="T121" s="250"/>
      <c r="AT121" s="251" t="s">
        <v>169</v>
      </c>
      <c r="AU121" s="251" t="s">
        <v>79</v>
      </c>
      <c r="AV121" s="13" t="s">
        <v>79</v>
      </c>
      <c r="AW121" s="13" t="s">
        <v>34</v>
      </c>
      <c r="AX121" s="13" t="s">
        <v>21</v>
      </c>
      <c r="AY121" s="251" t="s">
        <v>156</v>
      </c>
    </row>
    <row r="122" s="1" customFormat="1" ht="16.5" customHeight="1">
      <c r="B122" s="37"/>
      <c r="C122" s="215" t="s">
        <v>198</v>
      </c>
      <c r="D122" s="215" t="s">
        <v>158</v>
      </c>
      <c r="E122" s="216" t="s">
        <v>199</v>
      </c>
      <c r="F122" s="217" t="s">
        <v>200</v>
      </c>
      <c r="G122" s="218" t="s">
        <v>177</v>
      </c>
      <c r="H122" s="219">
        <v>6</v>
      </c>
      <c r="I122" s="220"/>
      <c r="J122" s="221">
        <f>ROUND(I122*H122,2)</f>
        <v>0</v>
      </c>
      <c r="K122" s="217" t="s">
        <v>162</v>
      </c>
      <c r="L122" s="42"/>
      <c r="M122" s="222" t="s">
        <v>1</v>
      </c>
      <c r="N122" s="223" t="s">
        <v>42</v>
      </c>
      <c r="O122" s="78"/>
      <c r="P122" s="224">
        <f>O122*H122</f>
        <v>0</v>
      </c>
      <c r="Q122" s="224">
        <v>0</v>
      </c>
      <c r="R122" s="224">
        <f>Q122*H122</f>
        <v>0</v>
      </c>
      <c r="S122" s="224">
        <v>0</v>
      </c>
      <c r="T122" s="225">
        <f>S122*H122</f>
        <v>0</v>
      </c>
      <c r="AR122" s="16" t="s">
        <v>163</v>
      </c>
      <c r="AT122" s="16" t="s">
        <v>158</v>
      </c>
      <c r="AU122" s="16" t="s">
        <v>79</v>
      </c>
      <c r="AY122" s="16" t="s">
        <v>156</v>
      </c>
      <c r="BE122" s="226">
        <f>IF(N122="základní",J122,0)</f>
        <v>0</v>
      </c>
      <c r="BF122" s="226">
        <f>IF(N122="snížená",J122,0)</f>
        <v>0</v>
      </c>
      <c r="BG122" s="226">
        <f>IF(N122="zákl. přenesená",J122,0)</f>
        <v>0</v>
      </c>
      <c r="BH122" s="226">
        <f>IF(N122="sníž. přenesená",J122,0)</f>
        <v>0</v>
      </c>
      <c r="BI122" s="226">
        <f>IF(N122="nulová",J122,0)</f>
        <v>0</v>
      </c>
      <c r="BJ122" s="16" t="s">
        <v>21</v>
      </c>
      <c r="BK122" s="226">
        <f>ROUND(I122*H122,2)</f>
        <v>0</v>
      </c>
      <c r="BL122" s="16" t="s">
        <v>163</v>
      </c>
      <c r="BM122" s="16" t="s">
        <v>871</v>
      </c>
    </row>
    <row r="123" s="1" customFormat="1">
      <c r="B123" s="37"/>
      <c r="C123" s="38"/>
      <c r="D123" s="227" t="s">
        <v>165</v>
      </c>
      <c r="E123" s="38"/>
      <c r="F123" s="228" t="s">
        <v>202</v>
      </c>
      <c r="G123" s="38"/>
      <c r="H123" s="38"/>
      <c r="I123" s="142"/>
      <c r="J123" s="38"/>
      <c r="K123" s="38"/>
      <c r="L123" s="42"/>
      <c r="M123" s="229"/>
      <c r="N123" s="78"/>
      <c r="O123" s="78"/>
      <c r="P123" s="78"/>
      <c r="Q123" s="78"/>
      <c r="R123" s="78"/>
      <c r="S123" s="78"/>
      <c r="T123" s="79"/>
      <c r="AT123" s="16" t="s">
        <v>165</v>
      </c>
      <c r="AU123" s="16" t="s">
        <v>79</v>
      </c>
    </row>
    <row r="124" s="1" customFormat="1">
      <c r="B124" s="37"/>
      <c r="C124" s="38"/>
      <c r="D124" s="227" t="s">
        <v>167</v>
      </c>
      <c r="E124" s="38"/>
      <c r="F124" s="230" t="s">
        <v>203</v>
      </c>
      <c r="G124" s="38"/>
      <c r="H124" s="38"/>
      <c r="I124" s="142"/>
      <c r="J124" s="38"/>
      <c r="K124" s="38"/>
      <c r="L124" s="42"/>
      <c r="M124" s="229"/>
      <c r="N124" s="78"/>
      <c r="O124" s="78"/>
      <c r="P124" s="78"/>
      <c r="Q124" s="78"/>
      <c r="R124" s="78"/>
      <c r="S124" s="78"/>
      <c r="T124" s="79"/>
      <c r="AT124" s="16" t="s">
        <v>167</v>
      </c>
      <c r="AU124" s="16" t="s">
        <v>79</v>
      </c>
    </row>
    <row r="125" s="1" customFormat="1">
      <c r="B125" s="37"/>
      <c r="C125" s="38"/>
      <c r="D125" s="227" t="s">
        <v>189</v>
      </c>
      <c r="E125" s="38"/>
      <c r="F125" s="230" t="s">
        <v>204</v>
      </c>
      <c r="G125" s="38"/>
      <c r="H125" s="38"/>
      <c r="I125" s="142"/>
      <c r="J125" s="38"/>
      <c r="K125" s="38"/>
      <c r="L125" s="42"/>
      <c r="M125" s="229"/>
      <c r="N125" s="78"/>
      <c r="O125" s="78"/>
      <c r="P125" s="78"/>
      <c r="Q125" s="78"/>
      <c r="R125" s="78"/>
      <c r="S125" s="78"/>
      <c r="T125" s="79"/>
      <c r="AT125" s="16" t="s">
        <v>189</v>
      </c>
      <c r="AU125" s="16" t="s">
        <v>79</v>
      </c>
    </row>
    <row r="126" s="12" customFormat="1">
      <c r="B126" s="231"/>
      <c r="C126" s="232"/>
      <c r="D126" s="227" t="s">
        <v>169</v>
      </c>
      <c r="E126" s="233" t="s">
        <v>1</v>
      </c>
      <c r="F126" s="234" t="s">
        <v>170</v>
      </c>
      <c r="G126" s="232"/>
      <c r="H126" s="233" t="s">
        <v>1</v>
      </c>
      <c r="I126" s="235"/>
      <c r="J126" s="232"/>
      <c r="K126" s="232"/>
      <c r="L126" s="236"/>
      <c r="M126" s="237"/>
      <c r="N126" s="238"/>
      <c r="O126" s="238"/>
      <c r="P126" s="238"/>
      <c r="Q126" s="238"/>
      <c r="R126" s="238"/>
      <c r="S126" s="238"/>
      <c r="T126" s="239"/>
      <c r="AT126" s="240" t="s">
        <v>169</v>
      </c>
      <c r="AU126" s="240" t="s">
        <v>79</v>
      </c>
      <c r="AV126" s="12" t="s">
        <v>21</v>
      </c>
      <c r="AW126" s="12" t="s">
        <v>34</v>
      </c>
      <c r="AX126" s="12" t="s">
        <v>71</v>
      </c>
      <c r="AY126" s="240" t="s">
        <v>156</v>
      </c>
    </row>
    <row r="127" s="13" customFormat="1">
      <c r="B127" s="241"/>
      <c r="C127" s="242"/>
      <c r="D127" s="227" t="s">
        <v>169</v>
      </c>
      <c r="E127" s="243" t="s">
        <v>1</v>
      </c>
      <c r="F127" s="244" t="s">
        <v>205</v>
      </c>
      <c r="G127" s="242"/>
      <c r="H127" s="245">
        <v>2.7999999999999998</v>
      </c>
      <c r="I127" s="246"/>
      <c r="J127" s="242"/>
      <c r="K127" s="242"/>
      <c r="L127" s="247"/>
      <c r="M127" s="248"/>
      <c r="N127" s="249"/>
      <c r="O127" s="249"/>
      <c r="P127" s="249"/>
      <c r="Q127" s="249"/>
      <c r="R127" s="249"/>
      <c r="S127" s="249"/>
      <c r="T127" s="250"/>
      <c r="AT127" s="251" t="s">
        <v>169</v>
      </c>
      <c r="AU127" s="251" t="s">
        <v>79</v>
      </c>
      <c r="AV127" s="13" t="s">
        <v>79</v>
      </c>
      <c r="AW127" s="13" t="s">
        <v>34</v>
      </c>
      <c r="AX127" s="13" t="s">
        <v>71</v>
      </c>
      <c r="AY127" s="251" t="s">
        <v>156</v>
      </c>
    </row>
    <row r="128" s="12" customFormat="1">
      <c r="B128" s="231"/>
      <c r="C128" s="232"/>
      <c r="D128" s="227" t="s">
        <v>169</v>
      </c>
      <c r="E128" s="233" t="s">
        <v>1</v>
      </c>
      <c r="F128" s="234" t="s">
        <v>172</v>
      </c>
      <c r="G128" s="232"/>
      <c r="H128" s="233" t="s">
        <v>1</v>
      </c>
      <c r="I128" s="235"/>
      <c r="J128" s="232"/>
      <c r="K128" s="232"/>
      <c r="L128" s="236"/>
      <c r="M128" s="237"/>
      <c r="N128" s="238"/>
      <c r="O128" s="238"/>
      <c r="P128" s="238"/>
      <c r="Q128" s="238"/>
      <c r="R128" s="238"/>
      <c r="S128" s="238"/>
      <c r="T128" s="239"/>
      <c r="AT128" s="240" t="s">
        <v>169</v>
      </c>
      <c r="AU128" s="240" t="s">
        <v>79</v>
      </c>
      <c r="AV128" s="12" t="s">
        <v>21</v>
      </c>
      <c r="AW128" s="12" t="s">
        <v>34</v>
      </c>
      <c r="AX128" s="12" t="s">
        <v>71</v>
      </c>
      <c r="AY128" s="240" t="s">
        <v>156</v>
      </c>
    </row>
    <row r="129" s="13" customFormat="1">
      <c r="B129" s="241"/>
      <c r="C129" s="242"/>
      <c r="D129" s="227" t="s">
        <v>169</v>
      </c>
      <c r="E129" s="243" t="s">
        <v>1</v>
      </c>
      <c r="F129" s="244" t="s">
        <v>206</v>
      </c>
      <c r="G129" s="242"/>
      <c r="H129" s="245">
        <v>3.2000000000000002</v>
      </c>
      <c r="I129" s="246"/>
      <c r="J129" s="242"/>
      <c r="K129" s="242"/>
      <c r="L129" s="247"/>
      <c r="M129" s="248"/>
      <c r="N129" s="249"/>
      <c r="O129" s="249"/>
      <c r="P129" s="249"/>
      <c r="Q129" s="249"/>
      <c r="R129" s="249"/>
      <c r="S129" s="249"/>
      <c r="T129" s="250"/>
      <c r="AT129" s="251" t="s">
        <v>169</v>
      </c>
      <c r="AU129" s="251" t="s">
        <v>79</v>
      </c>
      <c r="AV129" s="13" t="s">
        <v>79</v>
      </c>
      <c r="AW129" s="13" t="s">
        <v>34</v>
      </c>
      <c r="AX129" s="13" t="s">
        <v>71</v>
      </c>
      <c r="AY129" s="251" t="s">
        <v>156</v>
      </c>
    </row>
    <row r="130" s="14" customFormat="1">
      <c r="B130" s="252"/>
      <c r="C130" s="253"/>
      <c r="D130" s="227" t="s">
        <v>169</v>
      </c>
      <c r="E130" s="254" t="s">
        <v>1</v>
      </c>
      <c r="F130" s="255" t="s">
        <v>174</v>
      </c>
      <c r="G130" s="253"/>
      <c r="H130" s="256">
        <v>6</v>
      </c>
      <c r="I130" s="257"/>
      <c r="J130" s="253"/>
      <c r="K130" s="253"/>
      <c r="L130" s="258"/>
      <c r="M130" s="259"/>
      <c r="N130" s="260"/>
      <c r="O130" s="260"/>
      <c r="P130" s="260"/>
      <c r="Q130" s="260"/>
      <c r="R130" s="260"/>
      <c r="S130" s="260"/>
      <c r="T130" s="261"/>
      <c r="AT130" s="262" t="s">
        <v>169</v>
      </c>
      <c r="AU130" s="262" t="s">
        <v>79</v>
      </c>
      <c r="AV130" s="14" t="s">
        <v>163</v>
      </c>
      <c r="AW130" s="14" t="s">
        <v>34</v>
      </c>
      <c r="AX130" s="14" t="s">
        <v>21</v>
      </c>
      <c r="AY130" s="262" t="s">
        <v>156</v>
      </c>
    </row>
    <row r="131" s="1" customFormat="1" ht="16.5" customHeight="1">
      <c r="B131" s="37"/>
      <c r="C131" s="215" t="s">
        <v>207</v>
      </c>
      <c r="D131" s="215" t="s">
        <v>158</v>
      </c>
      <c r="E131" s="216" t="s">
        <v>208</v>
      </c>
      <c r="F131" s="217" t="s">
        <v>209</v>
      </c>
      <c r="G131" s="218" t="s">
        <v>177</v>
      </c>
      <c r="H131" s="219">
        <v>79.799999999999997</v>
      </c>
      <c r="I131" s="220"/>
      <c r="J131" s="221">
        <f>ROUND(I131*H131,2)</f>
        <v>0</v>
      </c>
      <c r="K131" s="217" t="s">
        <v>162</v>
      </c>
      <c r="L131" s="42"/>
      <c r="M131" s="222" t="s">
        <v>1</v>
      </c>
      <c r="N131" s="223" t="s">
        <v>42</v>
      </c>
      <c r="O131" s="78"/>
      <c r="P131" s="224">
        <f>O131*H131</f>
        <v>0</v>
      </c>
      <c r="Q131" s="224">
        <v>0</v>
      </c>
      <c r="R131" s="224">
        <f>Q131*H131</f>
        <v>0</v>
      </c>
      <c r="S131" s="224">
        <v>0</v>
      </c>
      <c r="T131" s="225">
        <f>S131*H131</f>
        <v>0</v>
      </c>
      <c r="AR131" s="16" t="s">
        <v>163</v>
      </c>
      <c r="AT131" s="16" t="s">
        <v>158</v>
      </c>
      <c r="AU131" s="16" t="s">
        <v>79</v>
      </c>
      <c r="AY131" s="16" t="s">
        <v>156</v>
      </c>
      <c r="BE131" s="226">
        <f>IF(N131="základní",J131,0)</f>
        <v>0</v>
      </c>
      <c r="BF131" s="226">
        <f>IF(N131="snížená",J131,0)</f>
        <v>0</v>
      </c>
      <c r="BG131" s="226">
        <f>IF(N131="zákl. přenesená",J131,0)</f>
        <v>0</v>
      </c>
      <c r="BH131" s="226">
        <f>IF(N131="sníž. přenesená",J131,0)</f>
        <v>0</v>
      </c>
      <c r="BI131" s="226">
        <f>IF(N131="nulová",J131,0)</f>
        <v>0</v>
      </c>
      <c r="BJ131" s="16" t="s">
        <v>21</v>
      </c>
      <c r="BK131" s="226">
        <f>ROUND(I131*H131,2)</f>
        <v>0</v>
      </c>
      <c r="BL131" s="16" t="s">
        <v>163</v>
      </c>
      <c r="BM131" s="16" t="s">
        <v>872</v>
      </c>
    </row>
    <row r="132" s="1" customFormat="1">
      <c r="B132" s="37"/>
      <c r="C132" s="38"/>
      <c r="D132" s="227" t="s">
        <v>165</v>
      </c>
      <c r="E132" s="38"/>
      <c r="F132" s="228" t="s">
        <v>211</v>
      </c>
      <c r="G132" s="38"/>
      <c r="H132" s="38"/>
      <c r="I132" s="142"/>
      <c r="J132" s="38"/>
      <c r="K132" s="38"/>
      <c r="L132" s="42"/>
      <c r="M132" s="229"/>
      <c r="N132" s="78"/>
      <c r="O132" s="78"/>
      <c r="P132" s="78"/>
      <c r="Q132" s="78"/>
      <c r="R132" s="78"/>
      <c r="S132" s="78"/>
      <c r="T132" s="79"/>
      <c r="AT132" s="16" t="s">
        <v>165</v>
      </c>
      <c r="AU132" s="16" t="s">
        <v>79</v>
      </c>
    </row>
    <row r="133" s="1" customFormat="1">
      <c r="B133" s="37"/>
      <c r="C133" s="38"/>
      <c r="D133" s="227" t="s">
        <v>167</v>
      </c>
      <c r="E133" s="38"/>
      <c r="F133" s="230" t="s">
        <v>212</v>
      </c>
      <c r="G133" s="38"/>
      <c r="H133" s="38"/>
      <c r="I133" s="142"/>
      <c r="J133" s="38"/>
      <c r="K133" s="38"/>
      <c r="L133" s="42"/>
      <c r="M133" s="229"/>
      <c r="N133" s="78"/>
      <c r="O133" s="78"/>
      <c r="P133" s="78"/>
      <c r="Q133" s="78"/>
      <c r="R133" s="78"/>
      <c r="S133" s="78"/>
      <c r="T133" s="79"/>
      <c r="AT133" s="16" t="s">
        <v>167</v>
      </c>
      <c r="AU133" s="16" t="s">
        <v>79</v>
      </c>
    </row>
    <row r="134" s="1" customFormat="1">
      <c r="B134" s="37"/>
      <c r="C134" s="38"/>
      <c r="D134" s="227" t="s">
        <v>189</v>
      </c>
      <c r="E134" s="38"/>
      <c r="F134" s="230" t="s">
        <v>213</v>
      </c>
      <c r="G134" s="38"/>
      <c r="H134" s="38"/>
      <c r="I134" s="142"/>
      <c r="J134" s="38"/>
      <c r="K134" s="38"/>
      <c r="L134" s="42"/>
      <c r="M134" s="229"/>
      <c r="N134" s="78"/>
      <c r="O134" s="78"/>
      <c r="P134" s="78"/>
      <c r="Q134" s="78"/>
      <c r="R134" s="78"/>
      <c r="S134" s="78"/>
      <c r="T134" s="79"/>
      <c r="AT134" s="16" t="s">
        <v>189</v>
      </c>
      <c r="AU134" s="16" t="s">
        <v>79</v>
      </c>
    </row>
    <row r="135" s="13" customFormat="1">
      <c r="B135" s="241"/>
      <c r="C135" s="242"/>
      <c r="D135" s="227" t="s">
        <v>169</v>
      </c>
      <c r="E135" s="243" t="s">
        <v>1</v>
      </c>
      <c r="F135" s="244" t="s">
        <v>873</v>
      </c>
      <c r="G135" s="242"/>
      <c r="H135" s="245">
        <v>79.799999999999997</v>
      </c>
      <c r="I135" s="246"/>
      <c r="J135" s="242"/>
      <c r="K135" s="242"/>
      <c r="L135" s="247"/>
      <c r="M135" s="248"/>
      <c r="N135" s="249"/>
      <c r="O135" s="249"/>
      <c r="P135" s="249"/>
      <c r="Q135" s="249"/>
      <c r="R135" s="249"/>
      <c r="S135" s="249"/>
      <c r="T135" s="250"/>
      <c r="AT135" s="251" t="s">
        <v>169</v>
      </c>
      <c r="AU135" s="251" t="s">
        <v>79</v>
      </c>
      <c r="AV135" s="13" t="s">
        <v>79</v>
      </c>
      <c r="AW135" s="13" t="s">
        <v>34</v>
      </c>
      <c r="AX135" s="13" t="s">
        <v>21</v>
      </c>
      <c r="AY135" s="251" t="s">
        <v>156</v>
      </c>
    </row>
    <row r="136" s="1" customFormat="1" ht="16.5" customHeight="1">
      <c r="B136" s="37"/>
      <c r="C136" s="215" t="s">
        <v>215</v>
      </c>
      <c r="D136" s="215" t="s">
        <v>158</v>
      </c>
      <c r="E136" s="216" t="s">
        <v>216</v>
      </c>
      <c r="F136" s="217" t="s">
        <v>217</v>
      </c>
      <c r="G136" s="218" t="s">
        <v>177</v>
      </c>
      <c r="H136" s="219">
        <v>39.899999999999999</v>
      </c>
      <c r="I136" s="220"/>
      <c r="J136" s="221">
        <f>ROUND(I136*H136,2)</f>
        <v>0</v>
      </c>
      <c r="K136" s="217" t="s">
        <v>162</v>
      </c>
      <c r="L136" s="42"/>
      <c r="M136" s="222" t="s">
        <v>1</v>
      </c>
      <c r="N136" s="223" t="s">
        <v>42</v>
      </c>
      <c r="O136" s="78"/>
      <c r="P136" s="224">
        <f>O136*H136</f>
        <v>0</v>
      </c>
      <c r="Q136" s="224">
        <v>0</v>
      </c>
      <c r="R136" s="224">
        <f>Q136*H136</f>
        <v>0</v>
      </c>
      <c r="S136" s="224">
        <v>0</v>
      </c>
      <c r="T136" s="225">
        <f>S136*H136</f>
        <v>0</v>
      </c>
      <c r="AR136" s="16" t="s">
        <v>163</v>
      </c>
      <c r="AT136" s="16" t="s">
        <v>158</v>
      </c>
      <c r="AU136" s="16" t="s">
        <v>79</v>
      </c>
      <c r="AY136" s="16" t="s">
        <v>156</v>
      </c>
      <c r="BE136" s="226">
        <f>IF(N136="základní",J136,0)</f>
        <v>0</v>
      </c>
      <c r="BF136" s="226">
        <f>IF(N136="snížená",J136,0)</f>
        <v>0</v>
      </c>
      <c r="BG136" s="226">
        <f>IF(N136="zákl. přenesená",J136,0)</f>
        <v>0</v>
      </c>
      <c r="BH136" s="226">
        <f>IF(N136="sníž. přenesená",J136,0)</f>
        <v>0</v>
      </c>
      <c r="BI136" s="226">
        <f>IF(N136="nulová",J136,0)</f>
        <v>0</v>
      </c>
      <c r="BJ136" s="16" t="s">
        <v>21</v>
      </c>
      <c r="BK136" s="226">
        <f>ROUND(I136*H136,2)</f>
        <v>0</v>
      </c>
      <c r="BL136" s="16" t="s">
        <v>163</v>
      </c>
      <c r="BM136" s="16" t="s">
        <v>874</v>
      </c>
    </row>
    <row r="137" s="1" customFormat="1">
      <c r="B137" s="37"/>
      <c r="C137" s="38"/>
      <c r="D137" s="227" t="s">
        <v>165</v>
      </c>
      <c r="E137" s="38"/>
      <c r="F137" s="228" t="s">
        <v>219</v>
      </c>
      <c r="G137" s="38"/>
      <c r="H137" s="38"/>
      <c r="I137" s="142"/>
      <c r="J137" s="38"/>
      <c r="K137" s="38"/>
      <c r="L137" s="42"/>
      <c r="M137" s="229"/>
      <c r="N137" s="78"/>
      <c r="O137" s="78"/>
      <c r="P137" s="78"/>
      <c r="Q137" s="78"/>
      <c r="R137" s="78"/>
      <c r="S137" s="78"/>
      <c r="T137" s="79"/>
      <c r="AT137" s="16" t="s">
        <v>165</v>
      </c>
      <c r="AU137" s="16" t="s">
        <v>79</v>
      </c>
    </row>
    <row r="138" s="1" customFormat="1">
      <c r="B138" s="37"/>
      <c r="C138" s="38"/>
      <c r="D138" s="227" t="s">
        <v>167</v>
      </c>
      <c r="E138" s="38"/>
      <c r="F138" s="230" t="s">
        <v>212</v>
      </c>
      <c r="G138" s="38"/>
      <c r="H138" s="38"/>
      <c r="I138" s="142"/>
      <c r="J138" s="38"/>
      <c r="K138" s="38"/>
      <c r="L138" s="42"/>
      <c r="M138" s="229"/>
      <c r="N138" s="78"/>
      <c r="O138" s="78"/>
      <c r="P138" s="78"/>
      <c r="Q138" s="78"/>
      <c r="R138" s="78"/>
      <c r="S138" s="78"/>
      <c r="T138" s="79"/>
      <c r="AT138" s="16" t="s">
        <v>167</v>
      </c>
      <c r="AU138" s="16" t="s">
        <v>79</v>
      </c>
    </row>
    <row r="139" s="13" customFormat="1">
      <c r="B139" s="241"/>
      <c r="C139" s="242"/>
      <c r="D139" s="227" t="s">
        <v>169</v>
      </c>
      <c r="E139" s="243" t="s">
        <v>1</v>
      </c>
      <c r="F139" s="244" t="s">
        <v>875</v>
      </c>
      <c r="G139" s="242"/>
      <c r="H139" s="245">
        <v>39.899999999999999</v>
      </c>
      <c r="I139" s="246"/>
      <c r="J139" s="242"/>
      <c r="K139" s="242"/>
      <c r="L139" s="247"/>
      <c r="M139" s="248"/>
      <c r="N139" s="249"/>
      <c r="O139" s="249"/>
      <c r="P139" s="249"/>
      <c r="Q139" s="249"/>
      <c r="R139" s="249"/>
      <c r="S139" s="249"/>
      <c r="T139" s="250"/>
      <c r="AT139" s="251" t="s">
        <v>169</v>
      </c>
      <c r="AU139" s="251" t="s">
        <v>79</v>
      </c>
      <c r="AV139" s="13" t="s">
        <v>79</v>
      </c>
      <c r="AW139" s="13" t="s">
        <v>34</v>
      </c>
      <c r="AX139" s="13" t="s">
        <v>21</v>
      </c>
      <c r="AY139" s="251" t="s">
        <v>156</v>
      </c>
    </row>
    <row r="140" s="1" customFormat="1" ht="16.5" customHeight="1">
      <c r="B140" s="37"/>
      <c r="C140" s="215" t="s">
        <v>221</v>
      </c>
      <c r="D140" s="215" t="s">
        <v>158</v>
      </c>
      <c r="E140" s="216" t="s">
        <v>222</v>
      </c>
      <c r="F140" s="217" t="s">
        <v>223</v>
      </c>
      <c r="G140" s="218" t="s">
        <v>177</v>
      </c>
      <c r="H140" s="219">
        <v>14</v>
      </c>
      <c r="I140" s="220"/>
      <c r="J140" s="221">
        <f>ROUND(I140*H140,2)</f>
        <v>0</v>
      </c>
      <c r="K140" s="217" t="s">
        <v>162</v>
      </c>
      <c r="L140" s="42"/>
      <c r="M140" s="222" t="s">
        <v>1</v>
      </c>
      <c r="N140" s="223" t="s">
        <v>42</v>
      </c>
      <c r="O140" s="78"/>
      <c r="P140" s="224">
        <f>O140*H140</f>
        <v>0</v>
      </c>
      <c r="Q140" s="224">
        <v>0</v>
      </c>
      <c r="R140" s="224">
        <f>Q140*H140</f>
        <v>0</v>
      </c>
      <c r="S140" s="224">
        <v>0</v>
      </c>
      <c r="T140" s="225">
        <f>S140*H140</f>
        <v>0</v>
      </c>
      <c r="AR140" s="16" t="s">
        <v>163</v>
      </c>
      <c r="AT140" s="16" t="s">
        <v>158</v>
      </c>
      <c r="AU140" s="16" t="s">
        <v>79</v>
      </c>
      <c r="AY140" s="16" t="s">
        <v>156</v>
      </c>
      <c r="BE140" s="226">
        <f>IF(N140="základní",J140,0)</f>
        <v>0</v>
      </c>
      <c r="BF140" s="226">
        <f>IF(N140="snížená",J140,0)</f>
        <v>0</v>
      </c>
      <c r="BG140" s="226">
        <f>IF(N140="zákl. přenesená",J140,0)</f>
        <v>0</v>
      </c>
      <c r="BH140" s="226">
        <f>IF(N140="sníž. přenesená",J140,0)</f>
        <v>0</v>
      </c>
      <c r="BI140" s="226">
        <f>IF(N140="nulová",J140,0)</f>
        <v>0</v>
      </c>
      <c r="BJ140" s="16" t="s">
        <v>21</v>
      </c>
      <c r="BK140" s="226">
        <f>ROUND(I140*H140,2)</f>
        <v>0</v>
      </c>
      <c r="BL140" s="16" t="s">
        <v>163</v>
      </c>
      <c r="BM140" s="16" t="s">
        <v>876</v>
      </c>
    </row>
    <row r="141" s="1" customFormat="1">
      <c r="B141" s="37"/>
      <c r="C141" s="38"/>
      <c r="D141" s="227" t="s">
        <v>165</v>
      </c>
      <c r="E141" s="38"/>
      <c r="F141" s="228" t="s">
        <v>225</v>
      </c>
      <c r="G141" s="38"/>
      <c r="H141" s="38"/>
      <c r="I141" s="142"/>
      <c r="J141" s="38"/>
      <c r="K141" s="38"/>
      <c r="L141" s="42"/>
      <c r="M141" s="229"/>
      <c r="N141" s="78"/>
      <c r="O141" s="78"/>
      <c r="P141" s="78"/>
      <c r="Q141" s="78"/>
      <c r="R141" s="78"/>
      <c r="S141" s="78"/>
      <c r="T141" s="79"/>
      <c r="AT141" s="16" t="s">
        <v>165</v>
      </c>
      <c r="AU141" s="16" t="s">
        <v>79</v>
      </c>
    </row>
    <row r="142" s="1" customFormat="1">
      <c r="B142" s="37"/>
      <c r="C142" s="38"/>
      <c r="D142" s="227" t="s">
        <v>167</v>
      </c>
      <c r="E142" s="38"/>
      <c r="F142" s="230" t="s">
        <v>226</v>
      </c>
      <c r="G142" s="38"/>
      <c r="H142" s="38"/>
      <c r="I142" s="142"/>
      <c r="J142" s="38"/>
      <c r="K142" s="38"/>
      <c r="L142" s="42"/>
      <c r="M142" s="229"/>
      <c r="N142" s="78"/>
      <c r="O142" s="78"/>
      <c r="P142" s="78"/>
      <c r="Q142" s="78"/>
      <c r="R142" s="78"/>
      <c r="S142" s="78"/>
      <c r="T142" s="79"/>
      <c r="AT142" s="16" t="s">
        <v>167</v>
      </c>
      <c r="AU142" s="16" t="s">
        <v>79</v>
      </c>
    </row>
    <row r="143" s="1" customFormat="1" ht="16.5" customHeight="1">
      <c r="B143" s="37"/>
      <c r="C143" s="215" t="s">
        <v>227</v>
      </c>
      <c r="D143" s="215" t="s">
        <v>158</v>
      </c>
      <c r="E143" s="216" t="s">
        <v>228</v>
      </c>
      <c r="F143" s="217" t="s">
        <v>229</v>
      </c>
      <c r="G143" s="218" t="s">
        <v>177</v>
      </c>
      <c r="H143" s="219">
        <v>0.93600000000000005</v>
      </c>
      <c r="I143" s="220"/>
      <c r="J143" s="221">
        <f>ROUND(I143*H143,2)</f>
        <v>0</v>
      </c>
      <c r="K143" s="217" t="s">
        <v>162</v>
      </c>
      <c r="L143" s="42"/>
      <c r="M143" s="222" t="s">
        <v>1</v>
      </c>
      <c r="N143" s="223" t="s">
        <v>42</v>
      </c>
      <c r="O143" s="78"/>
      <c r="P143" s="224">
        <f>O143*H143</f>
        <v>0</v>
      </c>
      <c r="Q143" s="224">
        <v>0</v>
      </c>
      <c r="R143" s="224">
        <f>Q143*H143</f>
        <v>0</v>
      </c>
      <c r="S143" s="224">
        <v>0</v>
      </c>
      <c r="T143" s="225">
        <f>S143*H143</f>
        <v>0</v>
      </c>
      <c r="AR143" s="16" t="s">
        <v>163</v>
      </c>
      <c r="AT143" s="16" t="s">
        <v>158</v>
      </c>
      <c r="AU143" s="16" t="s">
        <v>79</v>
      </c>
      <c r="AY143" s="16" t="s">
        <v>156</v>
      </c>
      <c r="BE143" s="226">
        <f>IF(N143="základní",J143,0)</f>
        <v>0</v>
      </c>
      <c r="BF143" s="226">
        <f>IF(N143="snížená",J143,0)</f>
        <v>0</v>
      </c>
      <c r="BG143" s="226">
        <f>IF(N143="zákl. přenesená",J143,0)</f>
        <v>0</v>
      </c>
      <c r="BH143" s="226">
        <f>IF(N143="sníž. přenesená",J143,0)</f>
        <v>0</v>
      </c>
      <c r="BI143" s="226">
        <f>IF(N143="nulová",J143,0)</f>
        <v>0</v>
      </c>
      <c r="BJ143" s="16" t="s">
        <v>21</v>
      </c>
      <c r="BK143" s="226">
        <f>ROUND(I143*H143,2)</f>
        <v>0</v>
      </c>
      <c r="BL143" s="16" t="s">
        <v>163</v>
      </c>
      <c r="BM143" s="16" t="s">
        <v>877</v>
      </c>
    </row>
    <row r="144" s="1" customFormat="1">
      <c r="B144" s="37"/>
      <c r="C144" s="38"/>
      <c r="D144" s="227" t="s">
        <v>165</v>
      </c>
      <c r="E144" s="38"/>
      <c r="F144" s="228" t="s">
        <v>231</v>
      </c>
      <c r="G144" s="38"/>
      <c r="H144" s="38"/>
      <c r="I144" s="142"/>
      <c r="J144" s="38"/>
      <c r="K144" s="38"/>
      <c r="L144" s="42"/>
      <c r="M144" s="229"/>
      <c r="N144" s="78"/>
      <c r="O144" s="78"/>
      <c r="P144" s="78"/>
      <c r="Q144" s="78"/>
      <c r="R144" s="78"/>
      <c r="S144" s="78"/>
      <c r="T144" s="79"/>
      <c r="AT144" s="16" t="s">
        <v>165</v>
      </c>
      <c r="AU144" s="16" t="s">
        <v>79</v>
      </c>
    </row>
    <row r="145" s="1" customFormat="1">
      <c r="B145" s="37"/>
      <c r="C145" s="38"/>
      <c r="D145" s="227" t="s">
        <v>167</v>
      </c>
      <c r="E145" s="38"/>
      <c r="F145" s="230" t="s">
        <v>232</v>
      </c>
      <c r="G145" s="38"/>
      <c r="H145" s="38"/>
      <c r="I145" s="142"/>
      <c r="J145" s="38"/>
      <c r="K145" s="38"/>
      <c r="L145" s="42"/>
      <c r="M145" s="229"/>
      <c r="N145" s="78"/>
      <c r="O145" s="78"/>
      <c r="P145" s="78"/>
      <c r="Q145" s="78"/>
      <c r="R145" s="78"/>
      <c r="S145" s="78"/>
      <c r="T145" s="79"/>
      <c r="AT145" s="16" t="s">
        <v>167</v>
      </c>
      <c r="AU145" s="16" t="s">
        <v>79</v>
      </c>
    </row>
    <row r="146" s="12" customFormat="1">
      <c r="B146" s="231"/>
      <c r="C146" s="232"/>
      <c r="D146" s="227" t="s">
        <v>169</v>
      </c>
      <c r="E146" s="233" t="s">
        <v>1</v>
      </c>
      <c r="F146" s="234" t="s">
        <v>233</v>
      </c>
      <c r="G146" s="232"/>
      <c r="H146" s="233" t="s">
        <v>1</v>
      </c>
      <c r="I146" s="235"/>
      <c r="J146" s="232"/>
      <c r="K146" s="232"/>
      <c r="L146" s="236"/>
      <c r="M146" s="237"/>
      <c r="N146" s="238"/>
      <c r="O146" s="238"/>
      <c r="P146" s="238"/>
      <c r="Q146" s="238"/>
      <c r="R146" s="238"/>
      <c r="S146" s="238"/>
      <c r="T146" s="239"/>
      <c r="AT146" s="240" t="s">
        <v>169</v>
      </c>
      <c r="AU146" s="240" t="s">
        <v>79</v>
      </c>
      <c r="AV146" s="12" t="s">
        <v>21</v>
      </c>
      <c r="AW146" s="12" t="s">
        <v>34</v>
      </c>
      <c r="AX146" s="12" t="s">
        <v>71</v>
      </c>
      <c r="AY146" s="240" t="s">
        <v>156</v>
      </c>
    </row>
    <row r="147" s="13" customFormat="1">
      <c r="B147" s="241"/>
      <c r="C147" s="242"/>
      <c r="D147" s="227" t="s">
        <v>169</v>
      </c>
      <c r="E147" s="243" t="s">
        <v>1</v>
      </c>
      <c r="F147" s="244" t="s">
        <v>234</v>
      </c>
      <c r="G147" s="242"/>
      <c r="H147" s="245">
        <v>0.93600000000000005</v>
      </c>
      <c r="I147" s="246"/>
      <c r="J147" s="242"/>
      <c r="K147" s="242"/>
      <c r="L147" s="247"/>
      <c r="M147" s="248"/>
      <c r="N147" s="249"/>
      <c r="O147" s="249"/>
      <c r="P147" s="249"/>
      <c r="Q147" s="249"/>
      <c r="R147" s="249"/>
      <c r="S147" s="249"/>
      <c r="T147" s="250"/>
      <c r="AT147" s="251" t="s">
        <v>169</v>
      </c>
      <c r="AU147" s="251" t="s">
        <v>79</v>
      </c>
      <c r="AV147" s="13" t="s">
        <v>79</v>
      </c>
      <c r="AW147" s="13" t="s">
        <v>34</v>
      </c>
      <c r="AX147" s="13" t="s">
        <v>21</v>
      </c>
      <c r="AY147" s="251" t="s">
        <v>156</v>
      </c>
    </row>
    <row r="148" s="1" customFormat="1" ht="16.5" customHeight="1">
      <c r="B148" s="37"/>
      <c r="C148" s="215" t="s">
        <v>26</v>
      </c>
      <c r="D148" s="215" t="s">
        <v>158</v>
      </c>
      <c r="E148" s="216" t="s">
        <v>235</v>
      </c>
      <c r="F148" s="217" t="s">
        <v>236</v>
      </c>
      <c r="G148" s="218" t="s">
        <v>177</v>
      </c>
      <c r="H148" s="219">
        <v>0.46800000000000003</v>
      </c>
      <c r="I148" s="220"/>
      <c r="J148" s="221">
        <f>ROUND(I148*H148,2)</f>
        <v>0</v>
      </c>
      <c r="K148" s="217" t="s">
        <v>162</v>
      </c>
      <c r="L148" s="42"/>
      <c r="M148" s="222" t="s">
        <v>1</v>
      </c>
      <c r="N148" s="223" t="s">
        <v>42</v>
      </c>
      <c r="O148" s="78"/>
      <c r="P148" s="224">
        <f>O148*H148</f>
        <v>0</v>
      </c>
      <c r="Q148" s="224">
        <v>0</v>
      </c>
      <c r="R148" s="224">
        <f>Q148*H148</f>
        <v>0</v>
      </c>
      <c r="S148" s="224">
        <v>0</v>
      </c>
      <c r="T148" s="225">
        <f>S148*H148</f>
        <v>0</v>
      </c>
      <c r="AR148" s="16" t="s">
        <v>163</v>
      </c>
      <c r="AT148" s="16" t="s">
        <v>158</v>
      </c>
      <c r="AU148" s="16" t="s">
        <v>79</v>
      </c>
      <c r="AY148" s="16" t="s">
        <v>156</v>
      </c>
      <c r="BE148" s="226">
        <f>IF(N148="základní",J148,0)</f>
        <v>0</v>
      </c>
      <c r="BF148" s="226">
        <f>IF(N148="snížená",J148,0)</f>
        <v>0</v>
      </c>
      <c r="BG148" s="226">
        <f>IF(N148="zákl. přenesená",J148,0)</f>
        <v>0</v>
      </c>
      <c r="BH148" s="226">
        <f>IF(N148="sníž. přenesená",J148,0)</f>
        <v>0</v>
      </c>
      <c r="BI148" s="226">
        <f>IF(N148="nulová",J148,0)</f>
        <v>0</v>
      </c>
      <c r="BJ148" s="16" t="s">
        <v>21</v>
      </c>
      <c r="BK148" s="226">
        <f>ROUND(I148*H148,2)</f>
        <v>0</v>
      </c>
      <c r="BL148" s="16" t="s">
        <v>163</v>
      </c>
      <c r="BM148" s="16" t="s">
        <v>878</v>
      </c>
    </row>
    <row r="149" s="1" customFormat="1">
      <c r="B149" s="37"/>
      <c r="C149" s="38"/>
      <c r="D149" s="227" t="s">
        <v>165</v>
      </c>
      <c r="E149" s="38"/>
      <c r="F149" s="228" t="s">
        <v>238</v>
      </c>
      <c r="G149" s="38"/>
      <c r="H149" s="38"/>
      <c r="I149" s="142"/>
      <c r="J149" s="38"/>
      <c r="K149" s="38"/>
      <c r="L149" s="42"/>
      <c r="M149" s="229"/>
      <c r="N149" s="78"/>
      <c r="O149" s="78"/>
      <c r="P149" s="78"/>
      <c r="Q149" s="78"/>
      <c r="R149" s="78"/>
      <c r="S149" s="78"/>
      <c r="T149" s="79"/>
      <c r="AT149" s="16" t="s">
        <v>165</v>
      </c>
      <c r="AU149" s="16" t="s">
        <v>79</v>
      </c>
    </row>
    <row r="150" s="1" customFormat="1">
      <c r="B150" s="37"/>
      <c r="C150" s="38"/>
      <c r="D150" s="227" t="s">
        <v>167</v>
      </c>
      <c r="E150" s="38"/>
      <c r="F150" s="230" t="s">
        <v>232</v>
      </c>
      <c r="G150" s="38"/>
      <c r="H150" s="38"/>
      <c r="I150" s="142"/>
      <c r="J150" s="38"/>
      <c r="K150" s="38"/>
      <c r="L150" s="42"/>
      <c r="M150" s="229"/>
      <c r="N150" s="78"/>
      <c r="O150" s="78"/>
      <c r="P150" s="78"/>
      <c r="Q150" s="78"/>
      <c r="R150" s="78"/>
      <c r="S150" s="78"/>
      <c r="T150" s="79"/>
      <c r="AT150" s="16" t="s">
        <v>167</v>
      </c>
      <c r="AU150" s="16" t="s">
        <v>79</v>
      </c>
    </row>
    <row r="151" s="13" customFormat="1">
      <c r="B151" s="241"/>
      <c r="C151" s="242"/>
      <c r="D151" s="227" t="s">
        <v>169</v>
      </c>
      <c r="E151" s="243" t="s">
        <v>1</v>
      </c>
      <c r="F151" s="244" t="s">
        <v>239</v>
      </c>
      <c r="G151" s="242"/>
      <c r="H151" s="245">
        <v>0.46800000000000003</v>
      </c>
      <c r="I151" s="246"/>
      <c r="J151" s="242"/>
      <c r="K151" s="242"/>
      <c r="L151" s="247"/>
      <c r="M151" s="248"/>
      <c r="N151" s="249"/>
      <c r="O151" s="249"/>
      <c r="P151" s="249"/>
      <c r="Q151" s="249"/>
      <c r="R151" s="249"/>
      <c r="S151" s="249"/>
      <c r="T151" s="250"/>
      <c r="AT151" s="251" t="s">
        <v>169</v>
      </c>
      <c r="AU151" s="251" t="s">
        <v>79</v>
      </c>
      <c r="AV151" s="13" t="s">
        <v>79</v>
      </c>
      <c r="AW151" s="13" t="s">
        <v>34</v>
      </c>
      <c r="AX151" s="13" t="s">
        <v>21</v>
      </c>
      <c r="AY151" s="251" t="s">
        <v>156</v>
      </c>
    </row>
    <row r="152" s="1" customFormat="1" ht="16.5" customHeight="1">
      <c r="B152" s="37"/>
      <c r="C152" s="215" t="s">
        <v>240</v>
      </c>
      <c r="D152" s="215" t="s">
        <v>158</v>
      </c>
      <c r="E152" s="216" t="s">
        <v>241</v>
      </c>
      <c r="F152" s="217" t="s">
        <v>242</v>
      </c>
      <c r="G152" s="218" t="s">
        <v>161</v>
      </c>
      <c r="H152" s="219">
        <v>11.4</v>
      </c>
      <c r="I152" s="220"/>
      <c r="J152" s="221">
        <f>ROUND(I152*H152,2)</f>
        <v>0</v>
      </c>
      <c r="K152" s="217" t="s">
        <v>162</v>
      </c>
      <c r="L152" s="42"/>
      <c r="M152" s="222" t="s">
        <v>1</v>
      </c>
      <c r="N152" s="223" t="s">
        <v>42</v>
      </c>
      <c r="O152" s="78"/>
      <c r="P152" s="224">
        <f>O152*H152</f>
        <v>0</v>
      </c>
      <c r="Q152" s="224">
        <v>0.002</v>
      </c>
      <c r="R152" s="224">
        <f>Q152*H152</f>
        <v>0.022800000000000001</v>
      </c>
      <c r="S152" s="224">
        <v>0</v>
      </c>
      <c r="T152" s="225">
        <f>S152*H152</f>
        <v>0</v>
      </c>
      <c r="AR152" s="16" t="s">
        <v>163</v>
      </c>
      <c r="AT152" s="16" t="s">
        <v>158</v>
      </c>
      <c r="AU152" s="16" t="s">
        <v>79</v>
      </c>
      <c r="AY152" s="16" t="s">
        <v>156</v>
      </c>
      <c r="BE152" s="226">
        <f>IF(N152="základní",J152,0)</f>
        <v>0</v>
      </c>
      <c r="BF152" s="226">
        <f>IF(N152="snížená",J152,0)</f>
        <v>0</v>
      </c>
      <c r="BG152" s="226">
        <f>IF(N152="zákl. přenesená",J152,0)</f>
        <v>0</v>
      </c>
      <c r="BH152" s="226">
        <f>IF(N152="sníž. přenesená",J152,0)</f>
        <v>0</v>
      </c>
      <c r="BI152" s="226">
        <f>IF(N152="nulová",J152,0)</f>
        <v>0</v>
      </c>
      <c r="BJ152" s="16" t="s">
        <v>21</v>
      </c>
      <c r="BK152" s="226">
        <f>ROUND(I152*H152,2)</f>
        <v>0</v>
      </c>
      <c r="BL152" s="16" t="s">
        <v>163</v>
      </c>
      <c r="BM152" s="16" t="s">
        <v>879</v>
      </c>
    </row>
    <row r="153" s="1" customFormat="1">
      <c r="B153" s="37"/>
      <c r="C153" s="38"/>
      <c r="D153" s="227" t="s">
        <v>165</v>
      </c>
      <c r="E153" s="38"/>
      <c r="F153" s="228" t="s">
        <v>244</v>
      </c>
      <c r="G153" s="38"/>
      <c r="H153" s="38"/>
      <c r="I153" s="142"/>
      <c r="J153" s="38"/>
      <c r="K153" s="38"/>
      <c r="L153" s="42"/>
      <c r="M153" s="229"/>
      <c r="N153" s="78"/>
      <c r="O153" s="78"/>
      <c r="P153" s="78"/>
      <c r="Q153" s="78"/>
      <c r="R153" s="78"/>
      <c r="S153" s="78"/>
      <c r="T153" s="79"/>
      <c r="AT153" s="16" t="s">
        <v>165</v>
      </c>
      <c r="AU153" s="16" t="s">
        <v>79</v>
      </c>
    </row>
    <row r="154" s="1" customFormat="1">
      <c r="B154" s="37"/>
      <c r="C154" s="38"/>
      <c r="D154" s="227" t="s">
        <v>167</v>
      </c>
      <c r="E154" s="38"/>
      <c r="F154" s="230" t="s">
        <v>245</v>
      </c>
      <c r="G154" s="38"/>
      <c r="H154" s="38"/>
      <c r="I154" s="142"/>
      <c r="J154" s="38"/>
      <c r="K154" s="38"/>
      <c r="L154" s="42"/>
      <c r="M154" s="229"/>
      <c r="N154" s="78"/>
      <c r="O154" s="78"/>
      <c r="P154" s="78"/>
      <c r="Q154" s="78"/>
      <c r="R154" s="78"/>
      <c r="S154" s="78"/>
      <c r="T154" s="79"/>
      <c r="AT154" s="16" t="s">
        <v>167</v>
      </c>
      <c r="AU154" s="16" t="s">
        <v>79</v>
      </c>
    </row>
    <row r="155" s="12" customFormat="1">
      <c r="B155" s="231"/>
      <c r="C155" s="232"/>
      <c r="D155" s="227" t="s">
        <v>169</v>
      </c>
      <c r="E155" s="233" t="s">
        <v>1</v>
      </c>
      <c r="F155" s="234" t="s">
        <v>246</v>
      </c>
      <c r="G155" s="232"/>
      <c r="H155" s="233" t="s">
        <v>1</v>
      </c>
      <c r="I155" s="235"/>
      <c r="J155" s="232"/>
      <c r="K155" s="232"/>
      <c r="L155" s="236"/>
      <c r="M155" s="237"/>
      <c r="N155" s="238"/>
      <c r="O155" s="238"/>
      <c r="P155" s="238"/>
      <c r="Q155" s="238"/>
      <c r="R155" s="238"/>
      <c r="S155" s="238"/>
      <c r="T155" s="239"/>
      <c r="AT155" s="240" t="s">
        <v>169</v>
      </c>
      <c r="AU155" s="240" t="s">
        <v>79</v>
      </c>
      <c r="AV155" s="12" t="s">
        <v>21</v>
      </c>
      <c r="AW155" s="12" t="s">
        <v>34</v>
      </c>
      <c r="AX155" s="12" t="s">
        <v>71</v>
      </c>
      <c r="AY155" s="240" t="s">
        <v>156</v>
      </c>
    </row>
    <row r="156" s="13" customFormat="1">
      <c r="B156" s="241"/>
      <c r="C156" s="242"/>
      <c r="D156" s="227" t="s">
        <v>169</v>
      </c>
      <c r="E156" s="243" t="s">
        <v>1</v>
      </c>
      <c r="F156" s="244" t="s">
        <v>880</v>
      </c>
      <c r="G156" s="242"/>
      <c r="H156" s="245">
        <v>11.4</v>
      </c>
      <c r="I156" s="246"/>
      <c r="J156" s="242"/>
      <c r="K156" s="242"/>
      <c r="L156" s="247"/>
      <c r="M156" s="248"/>
      <c r="N156" s="249"/>
      <c r="O156" s="249"/>
      <c r="P156" s="249"/>
      <c r="Q156" s="249"/>
      <c r="R156" s="249"/>
      <c r="S156" s="249"/>
      <c r="T156" s="250"/>
      <c r="AT156" s="251" t="s">
        <v>169</v>
      </c>
      <c r="AU156" s="251" t="s">
        <v>79</v>
      </c>
      <c r="AV156" s="13" t="s">
        <v>79</v>
      </c>
      <c r="AW156" s="13" t="s">
        <v>34</v>
      </c>
      <c r="AX156" s="13" t="s">
        <v>21</v>
      </c>
      <c r="AY156" s="251" t="s">
        <v>156</v>
      </c>
    </row>
    <row r="157" s="1" customFormat="1" ht="16.5" customHeight="1">
      <c r="B157" s="37"/>
      <c r="C157" s="215" t="s">
        <v>248</v>
      </c>
      <c r="D157" s="215" t="s">
        <v>158</v>
      </c>
      <c r="E157" s="216" t="s">
        <v>249</v>
      </c>
      <c r="F157" s="217" t="s">
        <v>250</v>
      </c>
      <c r="G157" s="218" t="s">
        <v>161</v>
      </c>
      <c r="H157" s="219">
        <v>11.4</v>
      </c>
      <c r="I157" s="220"/>
      <c r="J157" s="221">
        <f>ROUND(I157*H157,2)</f>
        <v>0</v>
      </c>
      <c r="K157" s="217" t="s">
        <v>162</v>
      </c>
      <c r="L157" s="42"/>
      <c r="M157" s="222" t="s">
        <v>1</v>
      </c>
      <c r="N157" s="223" t="s">
        <v>42</v>
      </c>
      <c r="O157" s="78"/>
      <c r="P157" s="224">
        <f>O157*H157</f>
        <v>0</v>
      </c>
      <c r="Q157" s="224">
        <v>0</v>
      </c>
      <c r="R157" s="224">
        <f>Q157*H157</f>
        <v>0</v>
      </c>
      <c r="S157" s="224">
        <v>0</v>
      </c>
      <c r="T157" s="225">
        <f>S157*H157</f>
        <v>0</v>
      </c>
      <c r="AR157" s="16" t="s">
        <v>163</v>
      </c>
      <c r="AT157" s="16" t="s">
        <v>158</v>
      </c>
      <c r="AU157" s="16" t="s">
        <v>79</v>
      </c>
      <c r="AY157" s="16" t="s">
        <v>156</v>
      </c>
      <c r="BE157" s="226">
        <f>IF(N157="základní",J157,0)</f>
        <v>0</v>
      </c>
      <c r="BF157" s="226">
        <f>IF(N157="snížená",J157,0)</f>
        <v>0</v>
      </c>
      <c r="BG157" s="226">
        <f>IF(N157="zákl. přenesená",J157,0)</f>
        <v>0</v>
      </c>
      <c r="BH157" s="226">
        <f>IF(N157="sníž. přenesená",J157,0)</f>
        <v>0</v>
      </c>
      <c r="BI157" s="226">
        <f>IF(N157="nulová",J157,0)</f>
        <v>0</v>
      </c>
      <c r="BJ157" s="16" t="s">
        <v>21</v>
      </c>
      <c r="BK157" s="226">
        <f>ROUND(I157*H157,2)</f>
        <v>0</v>
      </c>
      <c r="BL157" s="16" t="s">
        <v>163</v>
      </c>
      <c r="BM157" s="16" t="s">
        <v>881</v>
      </c>
    </row>
    <row r="158" s="1" customFormat="1">
      <c r="B158" s="37"/>
      <c r="C158" s="38"/>
      <c r="D158" s="227" t="s">
        <v>165</v>
      </c>
      <c r="E158" s="38"/>
      <c r="F158" s="228" t="s">
        <v>252</v>
      </c>
      <c r="G158" s="38"/>
      <c r="H158" s="38"/>
      <c r="I158" s="142"/>
      <c r="J158" s="38"/>
      <c r="K158" s="38"/>
      <c r="L158" s="42"/>
      <c r="M158" s="229"/>
      <c r="N158" s="78"/>
      <c r="O158" s="78"/>
      <c r="P158" s="78"/>
      <c r="Q158" s="78"/>
      <c r="R158" s="78"/>
      <c r="S158" s="78"/>
      <c r="T158" s="79"/>
      <c r="AT158" s="16" t="s">
        <v>165</v>
      </c>
      <c r="AU158" s="16" t="s">
        <v>79</v>
      </c>
    </row>
    <row r="159" s="1" customFormat="1" ht="16.5" customHeight="1">
      <c r="B159" s="37"/>
      <c r="C159" s="215" t="s">
        <v>253</v>
      </c>
      <c r="D159" s="215" t="s">
        <v>158</v>
      </c>
      <c r="E159" s="216" t="s">
        <v>882</v>
      </c>
      <c r="F159" s="217" t="s">
        <v>883</v>
      </c>
      <c r="G159" s="218" t="s">
        <v>282</v>
      </c>
      <c r="H159" s="219">
        <v>194.702</v>
      </c>
      <c r="I159" s="220"/>
      <c r="J159" s="221">
        <f>ROUND(I159*H159,2)</f>
        <v>0</v>
      </c>
      <c r="K159" s="217" t="s">
        <v>162</v>
      </c>
      <c r="L159" s="42"/>
      <c r="M159" s="222" t="s">
        <v>1</v>
      </c>
      <c r="N159" s="223" t="s">
        <v>42</v>
      </c>
      <c r="O159" s="78"/>
      <c r="P159" s="224">
        <f>O159*H159</f>
        <v>0</v>
      </c>
      <c r="Q159" s="224">
        <v>0</v>
      </c>
      <c r="R159" s="224">
        <f>Q159*H159</f>
        <v>0</v>
      </c>
      <c r="S159" s="224">
        <v>0</v>
      </c>
      <c r="T159" s="225">
        <f>S159*H159</f>
        <v>0</v>
      </c>
      <c r="AR159" s="16" t="s">
        <v>163</v>
      </c>
      <c r="AT159" s="16" t="s">
        <v>158</v>
      </c>
      <c r="AU159" s="16" t="s">
        <v>79</v>
      </c>
      <c r="AY159" s="16" t="s">
        <v>156</v>
      </c>
      <c r="BE159" s="226">
        <f>IF(N159="základní",J159,0)</f>
        <v>0</v>
      </c>
      <c r="BF159" s="226">
        <f>IF(N159="snížená",J159,0)</f>
        <v>0</v>
      </c>
      <c r="BG159" s="226">
        <f>IF(N159="zákl. přenesená",J159,0)</f>
        <v>0</v>
      </c>
      <c r="BH159" s="226">
        <f>IF(N159="sníž. přenesená",J159,0)</f>
        <v>0</v>
      </c>
      <c r="BI159" s="226">
        <f>IF(N159="nulová",J159,0)</f>
        <v>0</v>
      </c>
      <c r="BJ159" s="16" t="s">
        <v>21</v>
      </c>
      <c r="BK159" s="226">
        <f>ROUND(I159*H159,2)</f>
        <v>0</v>
      </c>
      <c r="BL159" s="16" t="s">
        <v>163</v>
      </c>
      <c r="BM159" s="16" t="s">
        <v>884</v>
      </c>
    </row>
    <row r="160" s="1" customFormat="1">
      <c r="B160" s="37"/>
      <c r="C160" s="38"/>
      <c r="D160" s="227" t="s">
        <v>165</v>
      </c>
      <c r="E160" s="38"/>
      <c r="F160" s="228" t="s">
        <v>885</v>
      </c>
      <c r="G160" s="38"/>
      <c r="H160" s="38"/>
      <c r="I160" s="142"/>
      <c r="J160" s="38"/>
      <c r="K160" s="38"/>
      <c r="L160" s="42"/>
      <c r="M160" s="229"/>
      <c r="N160" s="78"/>
      <c r="O160" s="78"/>
      <c r="P160" s="78"/>
      <c r="Q160" s="78"/>
      <c r="R160" s="78"/>
      <c r="S160" s="78"/>
      <c r="T160" s="79"/>
      <c r="AT160" s="16" t="s">
        <v>165</v>
      </c>
      <c r="AU160" s="16" t="s">
        <v>79</v>
      </c>
    </row>
    <row r="161" s="1" customFormat="1">
      <c r="B161" s="37"/>
      <c r="C161" s="38"/>
      <c r="D161" s="227" t="s">
        <v>189</v>
      </c>
      <c r="E161" s="38"/>
      <c r="F161" s="230" t="s">
        <v>886</v>
      </c>
      <c r="G161" s="38"/>
      <c r="H161" s="38"/>
      <c r="I161" s="142"/>
      <c r="J161" s="38"/>
      <c r="K161" s="38"/>
      <c r="L161" s="42"/>
      <c r="M161" s="229"/>
      <c r="N161" s="78"/>
      <c r="O161" s="78"/>
      <c r="P161" s="78"/>
      <c r="Q161" s="78"/>
      <c r="R161" s="78"/>
      <c r="S161" s="78"/>
      <c r="T161" s="79"/>
      <c r="AT161" s="16" t="s">
        <v>189</v>
      </c>
      <c r="AU161" s="16" t="s">
        <v>79</v>
      </c>
    </row>
    <row r="162" s="12" customFormat="1">
      <c r="B162" s="231"/>
      <c r="C162" s="232"/>
      <c r="D162" s="227" t="s">
        <v>169</v>
      </c>
      <c r="E162" s="233" t="s">
        <v>1</v>
      </c>
      <c r="F162" s="234" t="s">
        <v>887</v>
      </c>
      <c r="G162" s="232"/>
      <c r="H162" s="233" t="s">
        <v>1</v>
      </c>
      <c r="I162" s="235"/>
      <c r="J162" s="232"/>
      <c r="K162" s="232"/>
      <c r="L162" s="236"/>
      <c r="M162" s="237"/>
      <c r="N162" s="238"/>
      <c r="O162" s="238"/>
      <c r="P162" s="238"/>
      <c r="Q162" s="238"/>
      <c r="R162" s="238"/>
      <c r="S162" s="238"/>
      <c r="T162" s="239"/>
      <c r="AT162" s="240" t="s">
        <v>169</v>
      </c>
      <c r="AU162" s="240" t="s">
        <v>79</v>
      </c>
      <c r="AV162" s="12" t="s">
        <v>21</v>
      </c>
      <c r="AW162" s="12" t="s">
        <v>34</v>
      </c>
      <c r="AX162" s="12" t="s">
        <v>71</v>
      </c>
      <c r="AY162" s="240" t="s">
        <v>156</v>
      </c>
    </row>
    <row r="163" s="13" customFormat="1">
      <c r="B163" s="241"/>
      <c r="C163" s="242"/>
      <c r="D163" s="227" t="s">
        <v>169</v>
      </c>
      <c r="E163" s="243" t="s">
        <v>1</v>
      </c>
      <c r="F163" s="244" t="s">
        <v>888</v>
      </c>
      <c r="G163" s="242"/>
      <c r="H163" s="245">
        <v>161.47200000000001</v>
      </c>
      <c r="I163" s="246"/>
      <c r="J163" s="242"/>
      <c r="K163" s="242"/>
      <c r="L163" s="247"/>
      <c r="M163" s="248"/>
      <c r="N163" s="249"/>
      <c r="O163" s="249"/>
      <c r="P163" s="249"/>
      <c r="Q163" s="249"/>
      <c r="R163" s="249"/>
      <c r="S163" s="249"/>
      <c r="T163" s="250"/>
      <c r="AT163" s="251" t="s">
        <v>169</v>
      </c>
      <c r="AU163" s="251" t="s">
        <v>79</v>
      </c>
      <c r="AV163" s="13" t="s">
        <v>79</v>
      </c>
      <c r="AW163" s="13" t="s">
        <v>34</v>
      </c>
      <c r="AX163" s="13" t="s">
        <v>71</v>
      </c>
      <c r="AY163" s="251" t="s">
        <v>156</v>
      </c>
    </row>
    <row r="164" s="12" customFormat="1">
      <c r="B164" s="231"/>
      <c r="C164" s="232"/>
      <c r="D164" s="227" t="s">
        <v>169</v>
      </c>
      <c r="E164" s="233" t="s">
        <v>1</v>
      </c>
      <c r="F164" s="234" t="s">
        <v>262</v>
      </c>
      <c r="G164" s="232"/>
      <c r="H164" s="233" t="s">
        <v>1</v>
      </c>
      <c r="I164" s="235"/>
      <c r="J164" s="232"/>
      <c r="K164" s="232"/>
      <c r="L164" s="236"/>
      <c r="M164" s="237"/>
      <c r="N164" s="238"/>
      <c r="O164" s="238"/>
      <c r="P164" s="238"/>
      <c r="Q164" s="238"/>
      <c r="R164" s="238"/>
      <c r="S164" s="238"/>
      <c r="T164" s="239"/>
      <c r="AT164" s="240" t="s">
        <v>169</v>
      </c>
      <c r="AU164" s="240" t="s">
        <v>79</v>
      </c>
      <c r="AV164" s="12" t="s">
        <v>21</v>
      </c>
      <c r="AW164" s="12" t="s">
        <v>34</v>
      </c>
      <c r="AX164" s="12" t="s">
        <v>71</v>
      </c>
      <c r="AY164" s="240" t="s">
        <v>156</v>
      </c>
    </row>
    <row r="165" s="13" customFormat="1">
      <c r="B165" s="241"/>
      <c r="C165" s="242"/>
      <c r="D165" s="227" t="s">
        <v>169</v>
      </c>
      <c r="E165" s="243" t="s">
        <v>1</v>
      </c>
      <c r="F165" s="244" t="s">
        <v>889</v>
      </c>
      <c r="G165" s="242"/>
      <c r="H165" s="245">
        <v>16.25</v>
      </c>
      <c r="I165" s="246"/>
      <c r="J165" s="242"/>
      <c r="K165" s="242"/>
      <c r="L165" s="247"/>
      <c r="M165" s="248"/>
      <c r="N165" s="249"/>
      <c r="O165" s="249"/>
      <c r="P165" s="249"/>
      <c r="Q165" s="249"/>
      <c r="R165" s="249"/>
      <c r="S165" s="249"/>
      <c r="T165" s="250"/>
      <c r="AT165" s="251" t="s">
        <v>169</v>
      </c>
      <c r="AU165" s="251" t="s">
        <v>79</v>
      </c>
      <c r="AV165" s="13" t="s">
        <v>79</v>
      </c>
      <c r="AW165" s="13" t="s">
        <v>34</v>
      </c>
      <c r="AX165" s="13" t="s">
        <v>71</v>
      </c>
      <c r="AY165" s="251" t="s">
        <v>156</v>
      </c>
    </row>
    <row r="166" s="12" customFormat="1">
      <c r="B166" s="231"/>
      <c r="C166" s="232"/>
      <c r="D166" s="227" t="s">
        <v>169</v>
      </c>
      <c r="E166" s="233" t="s">
        <v>1</v>
      </c>
      <c r="F166" s="234" t="s">
        <v>890</v>
      </c>
      <c r="G166" s="232"/>
      <c r="H166" s="233" t="s">
        <v>1</v>
      </c>
      <c r="I166" s="235"/>
      <c r="J166" s="232"/>
      <c r="K166" s="232"/>
      <c r="L166" s="236"/>
      <c r="M166" s="237"/>
      <c r="N166" s="238"/>
      <c r="O166" s="238"/>
      <c r="P166" s="238"/>
      <c r="Q166" s="238"/>
      <c r="R166" s="238"/>
      <c r="S166" s="238"/>
      <c r="T166" s="239"/>
      <c r="AT166" s="240" t="s">
        <v>169</v>
      </c>
      <c r="AU166" s="240" t="s">
        <v>79</v>
      </c>
      <c r="AV166" s="12" t="s">
        <v>21</v>
      </c>
      <c r="AW166" s="12" t="s">
        <v>34</v>
      </c>
      <c r="AX166" s="12" t="s">
        <v>71</v>
      </c>
      <c r="AY166" s="240" t="s">
        <v>156</v>
      </c>
    </row>
    <row r="167" s="13" customFormat="1">
      <c r="B167" s="241"/>
      <c r="C167" s="242"/>
      <c r="D167" s="227" t="s">
        <v>169</v>
      </c>
      <c r="E167" s="243" t="s">
        <v>1</v>
      </c>
      <c r="F167" s="244" t="s">
        <v>891</v>
      </c>
      <c r="G167" s="242"/>
      <c r="H167" s="245">
        <v>16.98</v>
      </c>
      <c r="I167" s="246"/>
      <c r="J167" s="242"/>
      <c r="K167" s="242"/>
      <c r="L167" s="247"/>
      <c r="M167" s="248"/>
      <c r="N167" s="249"/>
      <c r="O167" s="249"/>
      <c r="P167" s="249"/>
      <c r="Q167" s="249"/>
      <c r="R167" s="249"/>
      <c r="S167" s="249"/>
      <c r="T167" s="250"/>
      <c r="AT167" s="251" t="s">
        <v>169</v>
      </c>
      <c r="AU167" s="251" t="s">
        <v>79</v>
      </c>
      <c r="AV167" s="13" t="s">
        <v>79</v>
      </c>
      <c r="AW167" s="13" t="s">
        <v>34</v>
      </c>
      <c r="AX167" s="13" t="s">
        <v>71</v>
      </c>
      <c r="AY167" s="251" t="s">
        <v>156</v>
      </c>
    </row>
    <row r="168" s="14" customFormat="1">
      <c r="B168" s="252"/>
      <c r="C168" s="253"/>
      <c r="D168" s="227" t="s">
        <v>169</v>
      </c>
      <c r="E168" s="254" t="s">
        <v>1</v>
      </c>
      <c r="F168" s="255" t="s">
        <v>174</v>
      </c>
      <c r="G168" s="253"/>
      <c r="H168" s="256">
        <v>194.702</v>
      </c>
      <c r="I168" s="257"/>
      <c r="J168" s="253"/>
      <c r="K168" s="253"/>
      <c r="L168" s="258"/>
      <c r="M168" s="259"/>
      <c r="N168" s="260"/>
      <c r="O168" s="260"/>
      <c r="P168" s="260"/>
      <c r="Q168" s="260"/>
      <c r="R168" s="260"/>
      <c r="S168" s="260"/>
      <c r="T168" s="261"/>
      <c r="AT168" s="262" t="s">
        <v>169</v>
      </c>
      <c r="AU168" s="262" t="s">
        <v>79</v>
      </c>
      <c r="AV168" s="14" t="s">
        <v>163</v>
      </c>
      <c r="AW168" s="14" t="s">
        <v>34</v>
      </c>
      <c r="AX168" s="14" t="s">
        <v>21</v>
      </c>
      <c r="AY168" s="262" t="s">
        <v>156</v>
      </c>
    </row>
    <row r="169" s="1" customFormat="1" ht="16.5" customHeight="1">
      <c r="B169" s="37"/>
      <c r="C169" s="215" t="s">
        <v>264</v>
      </c>
      <c r="D169" s="215" t="s">
        <v>158</v>
      </c>
      <c r="E169" s="216" t="s">
        <v>254</v>
      </c>
      <c r="F169" s="217" t="s">
        <v>255</v>
      </c>
      <c r="G169" s="218" t="s">
        <v>177</v>
      </c>
      <c r="H169" s="219">
        <v>88.861000000000004</v>
      </c>
      <c r="I169" s="220"/>
      <c r="J169" s="221">
        <f>ROUND(I169*H169,2)</f>
        <v>0</v>
      </c>
      <c r="K169" s="217" t="s">
        <v>162</v>
      </c>
      <c r="L169" s="42"/>
      <c r="M169" s="222" t="s">
        <v>1</v>
      </c>
      <c r="N169" s="223" t="s">
        <v>42</v>
      </c>
      <c r="O169" s="78"/>
      <c r="P169" s="224">
        <f>O169*H169</f>
        <v>0</v>
      </c>
      <c r="Q169" s="224">
        <v>0</v>
      </c>
      <c r="R169" s="224">
        <f>Q169*H169</f>
        <v>0</v>
      </c>
      <c r="S169" s="224">
        <v>0</v>
      </c>
      <c r="T169" s="225">
        <f>S169*H169</f>
        <v>0</v>
      </c>
      <c r="AR169" s="16" t="s">
        <v>163</v>
      </c>
      <c r="AT169" s="16" t="s">
        <v>158</v>
      </c>
      <c r="AU169" s="16" t="s">
        <v>79</v>
      </c>
      <c r="AY169" s="16" t="s">
        <v>156</v>
      </c>
      <c r="BE169" s="226">
        <f>IF(N169="základní",J169,0)</f>
        <v>0</v>
      </c>
      <c r="BF169" s="226">
        <f>IF(N169="snížená",J169,0)</f>
        <v>0</v>
      </c>
      <c r="BG169" s="226">
        <f>IF(N169="zákl. přenesená",J169,0)</f>
        <v>0</v>
      </c>
      <c r="BH169" s="226">
        <f>IF(N169="sníž. přenesená",J169,0)</f>
        <v>0</v>
      </c>
      <c r="BI169" s="226">
        <f>IF(N169="nulová",J169,0)</f>
        <v>0</v>
      </c>
      <c r="BJ169" s="16" t="s">
        <v>21</v>
      </c>
      <c r="BK169" s="226">
        <f>ROUND(I169*H169,2)</f>
        <v>0</v>
      </c>
      <c r="BL169" s="16" t="s">
        <v>163</v>
      </c>
      <c r="BM169" s="16" t="s">
        <v>892</v>
      </c>
    </row>
    <row r="170" s="1" customFormat="1">
      <c r="B170" s="37"/>
      <c r="C170" s="38"/>
      <c r="D170" s="227" t="s">
        <v>165</v>
      </c>
      <c r="E170" s="38"/>
      <c r="F170" s="228" t="s">
        <v>257</v>
      </c>
      <c r="G170" s="38"/>
      <c r="H170" s="38"/>
      <c r="I170" s="142"/>
      <c r="J170" s="38"/>
      <c r="K170" s="38"/>
      <c r="L170" s="42"/>
      <c r="M170" s="229"/>
      <c r="N170" s="78"/>
      <c r="O170" s="78"/>
      <c r="P170" s="78"/>
      <c r="Q170" s="78"/>
      <c r="R170" s="78"/>
      <c r="S170" s="78"/>
      <c r="T170" s="79"/>
      <c r="AT170" s="16" t="s">
        <v>165</v>
      </c>
      <c r="AU170" s="16" t="s">
        <v>79</v>
      </c>
    </row>
    <row r="171" s="1" customFormat="1">
      <c r="B171" s="37"/>
      <c r="C171" s="38"/>
      <c r="D171" s="227" t="s">
        <v>167</v>
      </c>
      <c r="E171" s="38"/>
      <c r="F171" s="230" t="s">
        <v>258</v>
      </c>
      <c r="G171" s="38"/>
      <c r="H171" s="38"/>
      <c r="I171" s="142"/>
      <c r="J171" s="38"/>
      <c r="K171" s="38"/>
      <c r="L171" s="42"/>
      <c r="M171" s="229"/>
      <c r="N171" s="78"/>
      <c r="O171" s="78"/>
      <c r="P171" s="78"/>
      <c r="Q171" s="78"/>
      <c r="R171" s="78"/>
      <c r="S171" s="78"/>
      <c r="T171" s="79"/>
      <c r="AT171" s="16" t="s">
        <v>167</v>
      </c>
      <c r="AU171" s="16" t="s">
        <v>79</v>
      </c>
    </row>
    <row r="172" s="1" customFormat="1">
      <c r="B172" s="37"/>
      <c r="C172" s="38"/>
      <c r="D172" s="227" t="s">
        <v>189</v>
      </c>
      <c r="E172" s="38"/>
      <c r="F172" s="230" t="s">
        <v>259</v>
      </c>
      <c r="G172" s="38"/>
      <c r="H172" s="38"/>
      <c r="I172" s="142"/>
      <c r="J172" s="38"/>
      <c r="K172" s="38"/>
      <c r="L172" s="42"/>
      <c r="M172" s="229"/>
      <c r="N172" s="78"/>
      <c r="O172" s="78"/>
      <c r="P172" s="78"/>
      <c r="Q172" s="78"/>
      <c r="R172" s="78"/>
      <c r="S172" s="78"/>
      <c r="T172" s="79"/>
      <c r="AT172" s="16" t="s">
        <v>189</v>
      </c>
      <c r="AU172" s="16" t="s">
        <v>79</v>
      </c>
    </row>
    <row r="173" s="12" customFormat="1">
      <c r="B173" s="231"/>
      <c r="C173" s="232"/>
      <c r="D173" s="227" t="s">
        <v>169</v>
      </c>
      <c r="E173" s="233" t="s">
        <v>1</v>
      </c>
      <c r="F173" s="234" t="s">
        <v>260</v>
      </c>
      <c r="G173" s="232"/>
      <c r="H173" s="233" t="s">
        <v>1</v>
      </c>
      <c r="I173" s="235"/>
      <c r="J173" s="232"/>
      <c r="K173" s="232"/>
      <c r="L173" s="236"/>
      <c r="M173" s="237"/>
      <c r="N173" s="238"/>
      <c r="O173" s="238"/>
      <c r="P173" s="238"/>
      <c r="Q173" s="238"/>
      <c r="R173" s="238"/>
      <c r="S173" s="238"/>
      <c r="T173" s="239"/>
      <c r="AT173" s="240" t="s">
        <v>169</v>
      </c>
      <c r="AU173" s="240" t="s">
        <v>79</v>
      </c>
      <c r="AV173" s="12" t="s">
        <v>21</v>
      </c>
      <c r="AW173" s="12" t="s">
        <v>34</v>
      </c>
      <c r="AX173" s="12" t="s">
        <v>71</v>
      </c>
      <c r="AY173" s="240" t="s">
        <v>156</v>
      </c>
    </row>
    <row r="174" s="13" customFormat="1">
      <c r="B174" s="241"/>
      <c r="C174" s="242"/>
      <c r="D174" s="227" t="s">
        <v>169</v>
      </c>
      <c r="E174" s="243" t="s">
        <v>1</v>
      </c>
      <c r="F174" s="244" t="s">
        <v>893</v>
      </c>
      <c r="G174" s="242"/>
      <c r="H174" s="245">
        <v>80.736000000000004</v>
      </c>
      <c r="I174" s="246"/>
      <c r="J174" s="242"/>
      <c r="K174" s="242"/>
      <c r="L174" s="247"/>
      <c r="M174" s="248"/>
      <c r="N174" s="249"/>
      <c r="O174" s="249"/>
      <c r="P174" s="249"/>
      <c r="Q174" s="249"/>
      <c r="R174" s="249"/>
      <c r="S174" s="249"/>
      <c r="T174" s="250"/>
      <c r="AT174" s="251" t="s">
        <v>169</v>
      </c>
      <c r="AU174" s="251" t="s">
        <v>79</v>
      </c>
      <c r="AV174" s="13" t="s">
        <v>79</v>
      </c>
      <c r="AW174" s="13" t="s">
        <v>34</v>
      </c>
      <c r="AX174" s="13" t="s">
        <v>71</v>
      </c>
      <c r="AY174" s="251" t="s">
        <v>156</v>
      </c>
    </row>
    <row r="175" s="12" customFormat="1">
      <c r="B175" s="231"/>
      <c r="C175" s="232"/>
      <c r="D175" s="227" t="s">
        <v>169</v>
      </c>
      <c r="E175" s="233" t="s">
        <v>1</v>
      </c>
      <c r="F175" s="234" t="s">
        <v>262</v>
      </c>
      <c r="G175" s="232"/>
      <c r="H175" s="233" t="s">
        <v>1</v>
      </c>
      <c r="I175" s="235"/>
      <c r="J175" s="232"/>
      <c r="K175" s="232"/>
      <c r="L175" s="236"/>
      <c r="M175" s="237"/>
      <c r="N175" s="238"/>
      <c r="O175" s="238"/>
      <c r="P175" s="238"/>
      <c r="Q175" s="238"/>
      <c r="R175" s="238"/>
      <c r="S175" s="238"/>
      <c r="T175" s="239"/>
      <c r="AT175" s="240" t="s">
        <v>169</v>
      </c>
      <c r="AU175" s="240" t="s">
        <v>79</v>
      </c>
      <c r="AV175" s="12" t="s">
        <v>21</v>
      </c>
      <c r="AW175" s="12" t="s">
        <v>34</v>
      </c>
      <c r="AX175" s="12" t="s">
        <v>71</v>
      </c>
      <c r="AY175" s="240" t="s">
        <v>156</v>
      </c>
    </row>
    <row r="176" s="13" customFormat="1">
      <c r="B176" s="241"/>
      <c r="C176" s="242"/>
      <c r="D176" s="227" t="s">
        <v>169</v>
      </c>
      <c r="E176" s="243" t="s">
        <v>1</v>
      </c>
      <c r="F176" s="244" t="s">
        <v>894</v>
      </c>
      <c r="G176" s="242"/>
      <c r="H176" s="245">
        <v>8.125</v>
      </c>
      <c r="I176" s="246"/>
      <c r="J176" s="242"/>
      <c r="K176" s="242"/>
      <c r="L176" s="247"/>
      <c r="M176" s="248"/>
      <c r="N176" s="249"/>
      <c r="O176" s="249"/>
      <c r="P176" s="249"/>
      <c r="Q176" s="249"/>
      <c r="R176" s="249"/>
      <c r="S176" s="249"/>
      <c r="T176" s="250"/>
      <c r="AT176" s="251" t="s">
        <v>169</v>
      </c>
      <c r="AU176" s="251" t="s">
        <v>79</v>
      </c>
      <c r="AV176" s="13" t="s">
        <v>79</v>
      </c>
      <c r="AW176" s="13" t="s">
        <v>34</v>
      </c>
      <c r="AX176" s="13" t="s">
        <v>71</v>
      </c>
      <c r="AY176" s="251" t="s">
        <v>156</v>
      </c>
    </row>
    <row r="177" s="14" customFormat="1">
      <c r="B177" s="252"/>
      <c r="C177" s="253"/>
      <c r="D177" s="227" t="s">
        <v>169</v>
      </c>
      <c r="E177" s="254" t="s">
        <v>1</v>
      </c>
      <c r="F177" s="255" t="s">
        <v>174</v>
      </c>
      <c r="G177" s="253"/>
      <c r="H177" s="256">
        <v>88.861000000000004</v>
      </c>
      <c r="I177" s="257"/>
      <c r="J177" s="253"/>
      <c r="K177" s="253"/>
      <c r="L177" s="258"/>
      <c r="M177" s="259"/>
      <c r="N177" s="260"/>
      <c r="O177" s="260"/>
      <c r="P177" s="260"/>
      <c r="Q177" s="260"/>
      <c r="R177" s="260"/>
      <c r="S177" s="260"/>
      <c r="T177" s="261"/>
      <c r="AT177" s="262" t="s">
        <v>169</v>
      </c>
      <c r="AU177" s="262" t="s">
        <v>79</v>
      </c>
      <c r="AV177" s="14" t="s">
        <v>163</v>
      </c>
      <c r="AW177" s="14" t="s">
        <v>34</v>
      </c>
      <c r="AX177" s="14" t="s">
        <v>21</v>
      </c>
      <c r="AY177" s="262" t="s">
        <v>156</v>
      </c>
    </row>
    <row r="178" s="1" customFormat="1" ht="16.5" customHeight="1">
      <c r="B178" s="37"/>
      <c r="C178" s="215" t="s">
        <v>8</v>
      </c>
      <c r="D178" s="215" t="s">
        <v>158</v>
      </c>
      <c r="E178" s="216" t="s">
        <v>265</v>
      </c>
      <c r="F178" s="217" t="s">
        <v>266</v>
      </c>
      <c r="G178" s="218" t="s">
        <v>177</v>
      </c>
      <c r="H178" s="219">
        <v>14.125</v>
      </c>
      <c r="I178" s="220"/>
      <c r="J178" s="221">
        <f>ROUND(I178*H178,2)</f>
        <v>0</v>
      </c>
      <c r="K178" s="217" t="s">
        <v>162</v>
      </c>
      <c r="L178" s="42"/>
      <c r="M178" s="222" t="s">
        <v>1</v>
      </c>
      <c r="N178" s="223" t="s">
        <v>42</v>
      </c>
      <c r="O178" s="78"/>
      <c r="P178" s="224">
        <f>O178*H178</f>
        <v>0</v>
      </c>
      <c r="Q178" s="224">
        <v>0</v>
      </c>
      <c r="R178" s="224">
        <f>Q178*H178</f>
        <v>0</v>
      </c>
      <c r="S178" s="224">
        <v>0</v>
      </c>
      <c r="T178" s="225">
        <f>S178*H178</f>
        <v>0</v>
      </c>
      <c r="AR178" s="16" t="s">
        <v>163</v>
      </c>
      <c r="AT178" s="16" t="s">
        <v>158</v>
      </c>
      <c r="AU178" s="16" t="s">
        <v>79</v>
      </c>
      <c r="AY178" s="16" t="s">
        <v>156</v>
      </c>
      <c r="BE178" s="226">
        <f>IF(N178="základní",J178,0)</f>
        <v>0</v>
      </c>
      <c r="BF178" s="226">
        <f>IF(N178="snížená",J178,0)</f>
        <v>0</v>
      </c>
      <c r="BG178" s="226">
        <f>IF(N178="zákl. přenesená",J178,0)</f>
        <v>0</v>
      </c>
      <c r="BH178" s="226">
        <f>IF(N178="sníž. přenesená",J178,0)</f>
        <v>0</v>
      </c>
      <c r="BI178" s="226">
        <f>IF(N178="nulová",J178,0)</f>
        <v>0</v>
      </c>
      <c r="BJ178" s="16" t="s">
        <v>21</v>
      </c>
      <c r="BK178" s="226">
        <f>ROUND(I178*H178,2)</f>
        <v>0</v>
      </c>
      <c r="BL178" s="16" t="s">
        <v>163</v>
      </c>
      <c r="BM178" s="16" t="s">
        <v>895</v>
      </c>
    </row>
    <row r="179" s="1" customFormat="1">
      <c r="B179" s="37"/>
      <c r="C179" s="38"/>
      <c r="D179" s="227" t="s">
        <v>165</v>
      </c>
      <c r="E179" s="38"/>
      <c r="F179" s="228" t="s">
        <v>268</v>
      </c>
      <c r="G179" s="38"/>
      <c r="H179" s="38"/>
      <c r="I179" s="142"/>
      <c r="J179" s="38"/>
      <c r="K179" s="38"/>
      <c r="L179" s="42"/>
      <c r="M179" s="229"/>
      <c r="N179" s="78"/>
      <c r="O179" s="78"/>
      <c r="P179" s="78"/>
      <c r="Q179" s="78"/>
      <c r="R179" s="78"/>
      <c r="S179" s="78"/>
      <c r="T179" s="79"/>
      <c r="AT179" s="16" t="s">
        <v>165</v>
      </c>
      <c r="AU179" s="16" t="s">
        <v>79</v>
      </c>
    </row>
    <row r="180" s="1" customFormat="1">
      <c r="B180" s="37"/>
      <c r="C180" s="38"/>
      <c r="D180" s="227" t="s">
        <v>167</v>
      </c>
      <c r="E180" s="38"/>
      <c r="F180" s="230" t="s">
        <v>269</v>
      </c>
      <c r="G180" s="38"/>
      <c r="H180" s="38"/>
      <c r="I180" s="142"/>
      <c r="J180" s="38"/>
      <c r="K180" s="38"/>
      <c r="L180" s="42"/>
      <c r="M180" s="229"/>
      <c r="N180" s="78"/>
      <c r="O180" s="78"/>
      <c r="P180" s="78"/>
      <c r="Q180" s="78"/>
      <c r="R180" s="78"/>
      <c r="S180" s="78"/>
      <c r="T180" s="79"/>
      <c r="AT180" s="16" t="s">
        <v>167</v>
      </c>
      <c r="AU180" s="16" t="s">
        <v>79</v>
      </c>
    </row>
    <row r="181" s="1" customFormat="1">
      <c r="B181" s="37"/>
      <c r="C181" s="38"/>
      <c r="D181" s="227" t="s">
        <v>189</v>
      </c>
      <c r="E181" s="38"/>
      <c r="F181" s="230" t="s">
        <v>270</v>
      </c>
      <c r="G181" s="38"/>
      <c r="H181" s="38"/>
      <c r="I181" s="142"/>
      <c r="J181" s="38"/>
      <c r="K181" s="38"/>
      <c r="L181" s="42"/>
      <c r="M181" s="229"/>
      <c r="N181" s="78"/>
      <c r="O181" s="78"/>
      <c r="P181" s="78"/>
      <c r="Q181" s="78"/>
      <c r="R181" s="78"/>
      <c r="S181" s="78"/>
      <c r="T181" s="79"/>
      <c r="AT181" s="16" t="s">
        <v>189</v>
      </c>
      <c r="AU181" s="16" t="s">
        <v>79</v>
      </c>
    </row>
    <row r="182" s="12" customFormat="1">
      <c r="B182" s="231"/>
      <c r="C182" s="232"/>
      <c r="D182" s="227" t="s">
        <v>169</v>
      </c>
      <c r="E182" s="233" t="s">
        <v>1</v>
      </c>
      <c r="F182" s="234" t="s">
        <v>271</v>
      </c>
      <c r="G182" s="232"/>
      <c r="H182" s="233" t="s">
        <v>1</v>
      </c>
      <c r="I182" s="235"/>
      <c r="J182" s="232"/>
      <c r="K182" s="232"/>
      <c r="L182" s="236"/>
      <c r="M182" s="237"/>
      <c r="N182" s="238"/>
      <c r="O182" s="238"/>
      <c r="P182" s="238"/>
      <c r="Q182" s="238"/>
      <c r="R182" s="238"/>
      <c r="S182" s="238"/>
      <c r="T182" s="239"/>
      <c r="AT182" s="240" t="s">
        <v>169</v>
      </c>
      <c r="AU182" s="240" t="s">
        <v>79</v>
      </c>
      <c r="AV182" s="12" t="s">
        <v>21</v>
      </c>
      <c r="AW182" s="12" t="s">
        <v>34</v>
      </c>
      <c r="AX182" s="12" t="s">
        <v>71</v>
      </c>
      <c r="AY182" s="240" t="s">
        <v>156</v>
      </c>
    </row>
    <row r="183" s="13" customFormat="1">
      <c r="B183" s="241"/>
      <c r="C183" s="242"/>
      <c r="D183" s="227" t="s">
        <v>169</v>
      </c>
      <c r="E183" s="243" t="s">
        <v>1</v>
      </c>
      <c r="F183" s="244" t="s">
        <v>272</v>
      </c>
      <c r="G183" s="242"/>
      <c r="H183" s="245">
        <v>6</v>
      </c>
      <c r="I183" s="246"/>
      <c r="J183" s="242"/>
      <c r="K183" s="242"/>
      <c r="L183" s="247"/>
      <c r="M183" s="248"/>
      <c r="N183" s="249"/>
      <c r="O183" s="249"/>
      <c r="P183" s="249"/>
      <c r="Q183" s="249"/>
      <c r="R183" s="249"/>
      <c r="S183" s="249"/>
      <c r="T183" s="250"/>
      <c r="AT183" s="251" t="s">
        <v>169</v>
      </c>
      <c r="AU183" s="251" t="s">
        <v>79</v>
      </c>
      <c r="AV183" s="13" t="s">
        <v>79</v>
      </c>
      <c r="AW183" s="13" t="s">
        <v>34</v>
      </c>
      <c r="AX183" s="13" t="s">
        <v>71</v>
      </c>
      <c r="AY183" s="251" t="s">
        <v>156</v>
      </c>
    </row>
    <row r="184" s="12" customFormat="1">
      <c r="B184" s="231"/>
      <c r="C184" s="232"/>
      <c r="D184" s="227" t="s">
        <v>169</v>
      </c>
      <c r="E184" s="233" t="s">
        <v>1</v>
      </c>
      <c r="F184" s="234" t="s">
        <v>262</v>
      </c>
      <c r="G184" s="232"/>
      <c r="H184" s="233" t="s">
        <v>1</v>
      </c>
      <c r="I184" s="235"/>
      <c r="J184" s="232"/>
      <c r="K184" s="232"/>
      <c r="L184" s="236"/>
      <c r="M184" s="237"/>
      <c r="N184" s="238"/>
      <c r="O184" s="238"/>
      <c r="P184" s="238"/>
      <c r="Q184" s="238"/>
      <c r="R184" s="238"/>
      <c r="S184" s="238"/>
      <c r="T184" s="239"/>
      <c r="AT184" s="240" t="s">
        <v>169</v>
      </c>
      <c r="AU184" s="240" t="s">
        <v>79</v>
      </c>
      <c r="AV184" s="12" t="s">
        <v>21</v>
      </c>
      <c r="AW184" s="12" t="s">
        <v>34</v>
      </c>
      <c r="AX184" s="12" t="s">
        <v>71</v>
      </c>
      <c r="AY184" s="240" t="s">
        <v>156</v>
      </c>
    </row>
    <row r="185" s="13" customFormat="1">
      <c r="B185" s="241"/>
      <c r="C185" s="242"/>
      <c r="D185" s="227" t="s">
        <v>169</v>
      </c>
      <c r="E185" s="243" t="s">
        <v>1</v>
      </c>
      <c r="F185" s="244" t="s">
        <v>894</v>
      </c>
      <c r="G185" s="242"/>
      <c r="H185" s="245">
        <v>8.125</v>
      </c>
      <c r="I185" s="246"/>
      <c r="J185" s="242"/>
      <c r="K185" s="242"/>
      <c r="L185" s="247"/>
      <c r="M185" s="248"/>
      <c r="N185" s="249"/>
      <c r="O185" s="249"/>
      <c r="P185" s="249"/>
      <c r="Q185" s="249"/>
      <c r="R185" s="249"/>
      <c r="S185" s="249"/>
      <c r="T185" s="250"/>
      <c r="AT185" s="251" t="s">
        <v>169</v>
      </c>
      <c r="AU185" s="251" t="s">
        <v>79</v>
      </c>
      <c r="AV185" s="13" t="s">
        <v>79</v>
      </c>
      <c r="AW185" s="13" t="s">
        <v>34</v>
      </c>
      <c r="AX185" s="13" t="s">
        <v>71</v>
      </c>
      <c r="AY185" s="251" t="s">
        <v>156</v>
      </c>
    </row>
    <row r="186" s="14" customFormat="1">
      <c r="B186" s="252"/>
      <c r="C186" s="253"/>
      <c r="D186" s="227" t="s">
        <v>169</v>
      </c>
      <c r="E186" s="254" t="s">
        <v>1</v>
      </c>
      <c r="F186" s="255" t="s">
        <v>174</v>
      </c>
      <c r="G186" s="253"/>
      <c r="H186" s="256">
        <v>14.125</v>
      </c>
      <c r="I186" s="257"/>
      <c r="J186" s="253"/>
      <c r="K186" s="253"/>
      <c r="L186" s="258"/>
      <c r="M186" s="259"/>
      <c r="N186" s="260"/>
      <c r="O186" s="260"/>
      <c r="P186" s="260"/>
      <c r="Q186" s="260"/>
      <c r="R186" s="260"/>
      <c r="S186" s="260"/>
      <c r="T186" s="261"/>
      <c r="AT186" s="262" t="s">
        <v>169</v>
      </c>
      <c r="AU186" s="262" t="s">
        <v>79</v>
      </c>
      <c r="AV186" s="14" t="s">
        <v>163</v>
      </c>
      <c r="AW186" s="14" t="s">
        <v>34</v>
      </c>
      <c r="AX186" s="14" t="s">
        <v>21</v>
      </c>
      <c r="AY186" s="262" t="s">
        <v>156</v>
      </c>
    </row>
    <row r="187" s="1" customFormat="1" ht="16.5" customHeight="1">
      <c r="B187" s="37"/>
      <c r="C187" s="215" t="s">
        <v>279</v>
      </c>
      <c r="D187" s="215" t="s">
        <v>158</v>
      </c>
      <c r="E187" s="216" t="s">
        <v>273</v>
      </c>
      <c r="F187" s="217" t="s">
        <v>274</v>
      </c>
      <c r="G187" s="218" t="s">
        <v>177</v>
      </c>
      <c r="H187" s="219">
        <v>2</v>
      </c>
      <c r="I187" s="220"/>
      <c r="J187" s="221">
        <f>ROUND(I187*H187,2)</f>
        <v>0</v>
      </c>
      <c r="K187" s="217" t="s">
        <v>162</v>
      </c>
      <c r="L187" s="42"/>
      <c r="M187" s="222" t="s">
        <v>1</v>
      </c>
      <c r="N187" s="223" t="s">
        <v>42</v>
      </c>
      <c r="O187" s="78"/>
      <c r="P187" s="224">
        <f>O187*H187</f>
        <v>0</v>
      </c>
      <c r="Q187" s="224">
        <v>0</v>
      </c>
      <c r="R187" s="224">
        <f>Q187*H187</f>
        <v>0</v>
      </c>
      <c r="S187" s="224">
        <v>0</v>
      </c>
      <c r="T187" s="225">
        <f>S187*H187</f>
        <v>0</v>
      </c>
      <c r="AR187" s="16" t="s">
        <v>163</v>
      </c>
      <c r="AT187" s="16" t="s">
        <v>158</v>
      </c>
      <c r="AU187" s="16" t="s">
        <v>79</v>
      </c>
      <c r="AY187" s="16" t="s">
        <v>156</v>
      </c>
      <c r="BE187" s="226">
        <f>IF(N187="základní",J187,0)</f>
        <v>0</v>
      </c>
      <c r="BF187" s="226">
        <f>IF(N187="snížená",J187,0)</f>
        <v>0</v>
      </c>
      <c r="BG187" s="226">
        <f>IF(N187="zákl. přenesená",J187,0)</f>
        <v>0</v>
      </c>
      <c r="BH187" s="226">
        <f>IF(N187="sníž. přenesená",J187,0)</f>
        <v>0</v>
      </c>
      <c r="BI187" s="226">
        <f>IF(N187="nulová",J187,0)</f>
        <v>0</v>
      </c>
      <c r="BJ187" s="16" t="s">
        <v>21</v>
      </c>
      <c r="BK187" s="226">
        <f>ROUND(I187*H187,2)</f>
        <v>0</v>
      </c>
      <c r="BL187" s="16" t="s">
        <v>163</v>
      </c>
      <c r="BM187" s="16" t="s">
        <v>896</v>
      </c>
    </row>
    <row r="188" s="1" customFormat="1">
      <c r="B188" s="37"/>
      <c r="C188" s="38"/>
      <c r="D188" s="227" t="s">
        <v>165</v>
      </c>
      <c r="E188" s="38"/>
      <c r="F188" s="228" t="s">
        <v>276</v>
      </c>
      <c r="G188" s="38"/>
      <c r="H188" s="38"/>
      <c r="I188" s="142"/>
      <c r="J188" s="38"/>
      <c r="K188" s="38"/>
      <c r="L188" s="42"/>
      <c r="M188" s="229"/>
      <c r="N188" s="78"/>
      <c r="O188" s="78"/>
      <c r="P188" s="78"/>
      <c r="Q188" s="78"/>
      <c r="R188" s="78"/>
      <c r="S188" s="78"/>
      <c r="T188" s="79"/>
      <c r="AT188" s="16" t="s">
        <v>165</v>
      </c>
      <c r="AU188" s="16" t="s">
        <v>79</v>
      </c>
    </row>
    <row r="189" s="1" customFormat="1">
      <c r="B189" s="37"/>
      <c r="C189" s="38"/>
      <c r="D189" s="227" t="s">
        <v>167</v>
      </c>
      <c r="E189" s="38"/>
      <c r="F189" s="230" t="s">
        <v>277</v>
      </c>
      <c r="G189" s="38"/>
      <c r="H189" s="38"/>
      <c r="I189" s="142"/>
      <c r="J189" s="38"/>
      <c r="K189" s="38"/>
      <c r="L189" s="42"/>
      <c r="M189" s="229"/>
      <c r="N189" s="78"/>
      <c r="O189" s="78"/>
      <c r="P189" s="78"/>
      <c r="Q189" s="78"/>
      <c r="R189" s="78"/>
      <c r="S189" s="78"/>
      <c r="T189" s="79"/>
      <c r="AT189" s="16" t="s">
        <v>167</v>
      </c>
      <c r="AU189" s="16" t="s">
        <v>79</v>
      </c>
    </row>
    <row r="190" s="1" customFormat="1">
      <c r="B190" s="37"/>
      <c r="C190" s="38"/>
      <c r="D190" s="227" t="s">
        <v>189</v>
      </c>
      <c r="E190" s="38"/>
      <c r="F190" s="230" t="s">
        <v>278</v>
      </c>
      <c r="G190" s="38"/>
      <c r="H190" s="38"/>
      <c r="I190" s="142"/>
      <c r="J190" s="38"/>
      <c r="K190" s="38"/>
      <c r="L190" s="42"/>
      <c r="M190" s="229"/>
      <c r="N190" s="78"/>
      <c r="O190" s="78"/>
      <c r="P190" s="78"/>
      <c r="Q190" s="78"/>
      <c r="R190" s="78"/>
      <c r="S190" s="78"/>
      <c r="T190" s="79"/>
      <c r="AT190" s="16" t="s">
        <v>189</v>
      </c>
      <c r="AU190" s="16" t="s">
        <v>79</v>
      </c>
    </row>
    <row r="191" s="1" customFormat="1" ht="16.5" customHeight="1">
      <c r="B191" s="37"/>
      <c r="C191" s="215" t="s">
        <v>288</v>
      </c>
      <c r="D191" s="215" t="s">
        <v>158</v>
      </c>
      <c r="E191" s="216" t="s">
        <v>280</v>
      </c>
      <c r="F191" s="217" t="s">
        <v>281</v>
      </c>
      <c r="G191" s="218" t="s">
        <v>282</v>
      </c>
      <c r="H191" s="219">
        <v>177.72200000000001</v>
      </c>
      <c r="I191" s="220"/>
      <c r="J191" s="221">
        <f>ROUND(I191*H191,2)</f>
        <v>0</v>
      </c>
      <c r="K191" s="217" t="s">
        <v>162</v>
      </c>
      <c r="L191" s="42"/>
      <c r="M191" s="222" t="s">
        <v>1</v>
      </c>
      <c r="N191" s="223" t="s">
        <v>42</v>
      </c>
      <c r="O191" s="78"/>
      <c r="P191" s="224">
        <f>O191*H191</f>
        <v>0</v>
      </c>
      <c r="Q191" s="224">
        <v>0</v>
      </c>
      <c r="R191" s="224">
        <f>Q191*H191</f>
        <v>0</v>
      </c>
      <c r="S191" s="224">
        <v>0</v>
      </c>
      <c r="T191" s="225">
        <f>S191*H191</f>
        <v>0</v>
      </c>
      <c r="AR191" s="16" t="s">
        <v>163</v>
      </c>
      <c r="AT191" s="16" t="s">
        <v>158</v>
      </c>
      <c r="AU191" s="16" t="s">
        <v>79</v>
      </c>
      <c r="AY191" s="16" t="s">
        <v>156</v>
      </c>
      <c r="BE191" s="226">
        <f>IF(N191="základní",J191,0)</f>
        <v>0</v>
      </c>
      <c r="BF191" s="226">
        <f>IF(N191="snížená",J191,0)</f>
        <v>0</v>
      </c>
      <c r="BG191" s="226">
        <f>IF(N191="zákl. přenesená",J191,0)</f>
        <v>0</v>
      </c>
      <c r="BH191" s="226">
        <f>IF(N191="sníž. přenesená",J191,0)</f>
        <v>0</v>
      </c>
      <c r="BI191" s="226">
        <f>IF(N191="nulová",J191,0)</f>
        <v>0</v>
      </c>
      <c r="BJ191" s="16" t="s">
        <v>21</v>
      </c>
      <c r="BK191" s="226">
        <f>ROUND(I191*H191,2)</f>
        <v>0</v>
      </c>
      <c r="BL191" s="16" t="s">
        <v>163</v>
      </c>
      <c r="BM191" s="16" t="s">
        <v>897</v>
      </c>
    </row>
    <row r="192" s="1" customFormat="1">
      <c r="B192" s="37"/>
      <c r="C192" s="38"/>
      <c r="D192" s="227" t="s">
        <v>165</v>
      </c>
      <c r="E192" s="38"/>
      <c r="F192" s="228" t="s">
        <v>284</v>
      </c>
      <c r="G192" s="38"/>
      <c r="H192" s="38"/>
      <c r="I192" s="142"/>
      <c r="J192" s="38"/>
      <c r="K192" s="38"/>
      <c r="L192" s="42"/>
      <c r="M192" s="229"/>
      <c r="N192" s="78"/>
      <c r="O192" s="78"/>
      <c r="P192" s="78"/>
      <c r="Q192" s="78"/>
      <c r="R192" s="78"/>
      <c r="S192" s="78"/>
      <c r="T192" s="79"/>
      <c r="AT192" s="16" t="s">
        <v>165</v>
      </c>
      <c r="AU192" s="16" t="s">
        <v>79</v>
      </c>
    </row>
    <row r="193" s="1" customFormat="1">
      <c r="B193" s="37"/>
      <c r="C193" s="38"/>
      <c r="D193" s="227" t="s">
        <v>167</v>
      </c>
      <c r="E193" s="38"/>
      <c r="F193" s="230" t="s">
        <v>285</v>
      </c>
      <c r="G193" s="38"/>
      <c r="H193" s="38"/>
      <c r="I193" s="142"/>
      <c r="J193" s="38"/>
      <c r="K193" s="38"/>
      <c r="L193" s="42"/>
      <c r="M193" s="229"/>
      <c r="N193" s="78"/>
      <c r="O193" s="78"/>
      <c r="P193" s="78"/>
      <c r="Q193" s="78"/>
      <c r="R193" s="78"/>
      <c r="S193" s="78"/>
      <c r="T193" s="79"/>
      <c r="AT193" s="16" t="s">
        <v>167</v>
      </c>
      <c r="AU193" s="16" t="s">
        <v>79</v>
      </c>
    </row>
    <row r="194" s="12" customFormat="1">
      <c r="B194" s="231"/>
      <c r="C194" s="232"/>
      <c r="D194" s="227" t="s">
        <v>169</v>
      </c>
      <c r="E194" s="233" t="s">
        <v>1</v>
      </c>
      <c r="F194" s="234" t="s">
        <v>260</v>
      </c>
      <c r="G194" s="232"/>
      <c r="H194" s="233" t="s">
        <v>1</v>
      </c>
      <c r="I194" s="235"/>
      <c r="J194" s="232"/>
      <c r="K194" s="232"/>
      <c r="L194" s="236"/>
      <c r="M194" s="237"/>
      <c r="N194" s="238"/>
      <c r="O194" s="238"/>
      <c r="P194" s="238"/>
      <c r="Q194" s="238"/>
      <c r="R194" s="238"/>
      <c r="S194" s="238"/>
      <c r="T194" s="239"/>
      <c r="AT194" s="240" t="s">
        <v>169</v>
      </c>
      <c r="AU194" s="240" t="s">
        <v>79</v>
      </c>
      <c r="AV194" s="12" t="s">
        <v>21</v>
      </c>
      <c r="AW194" s="12" t="s">
        <v>34</v>
      </c>
      <c r="AX194" s="12" t="s">
        <v>71</v>
      </c>
      <c r="AY194" s="240" t="s">
        <v>156</v>
      </c>
    </row>
    <row r="195" s="13" customFormat="1">
      <c r="B195" s="241"/>
      <c r="C195" s="242"/>
      <c r="D195" s="227" t="s">
        <v>169</v>
      </c>
      <c r="E195" s="243" t="s">
        <v>1</v>
      </c>
      <c r="F195" s="244" t="s">
        <v>888</v>
      </c>
      <c r="G195" s="242"/>
      <c r="H195" s="245">
        <v>161.47200000000001</v>
      </c>
      <c r="I195" s="246"/>
      <c r="J195" s="242"/>
      <c r="K195" s="242"/>
      <c r="L195" s="247"/>
      <c r="M195" s="248"/>
      <c r="N195" s="249"/>
      <c r="O195" s="249"/>
      <c r="P195" s="249"/>
      <c r="Q195" s="249"/>
      <c r="R195" s="249"/>
      <c r="S195" s="249"/>
      <c r="T195" s="250"/>
      <c r="AT195" s="251" t="s">
        <v>169</v>
      </c>
      <c r="AU195" s="251" t="s">
        <v>79</v>
      </c>
      <c r="AV195" s="13" t="s">
        <v>79</v>
      </c>
      <c r="AW195" s="13" t="s">
        <v>34</v>
      </c>
      <c r="AX195" s="13" t="s">
        <v>71</v>
      </c>
      <c r="AY195" s="251" t="s">
        <v>156</v>
      </c>
    </row>
    <row r="196" s="12" customFormat="1">
      <c r="B196" s="231"/>
      <c r="C196" s="232"/>
      <c r="D196" s="227" t="s">
        <v>169</v>
      </c>
      <c r="E196" s="233" t="s">
        <v>1</v>
      </c>
      <c r="F196" s="234" t="s">
        <v>262</v>
      </c>
      <c r="G196" s="232"/>
      <c r="H196" s="233" t="s">
        <v>1</v>
      </c>
      <c r="I196" s="235"/>
      <c r="J196" s="232"/>
      <c r="K196" s="232"/>
      <c r="L196" s="236"/>
      <c r="M196" s="237"/>
      <c r="N196" s="238"/>
      <c r="O196" s="238"/>
      <c r="P196" s="238"/>
      <c r="Q196" s="238"/>
      <c r="R196" s="238"/>
      <c r="S196" s="238"/>
      <c r="T196" s="239"/>
      <c r="AT196" s="240" t="s">
        <v>169</v>
      </c>
      <c r="AU196" s="240" t="s">
        <v>79</v>
      </c>
      <c r="AV196" s="12" t="s">
        <v>21</v>
      </c>
      <c r="AW196" s="12" t="s">
        <v>34</v>
      </c>
      <c r="AX196" s="12" t="s">
        <v>71</v>
      </c>
      <c r="AY196" s="240" t="s">
        <v>156</v>
      </c>
    </row>
    <row r="197" s="13" customFormat="1">
      <c r="B197" s="241"/>
      <c r="C197" s="242"/>
      <c r="D197" s="227" t="s">
        <v>169</v>
      </c>
      <c r="E197" s="243" t="s">
        <v>1</v>
      </c>
      <c r="F197" s="244" t="s">
        <v>889</v>
      </c>
      <c r="G197" s="242"/>
      <c r="H197" s="245">
        <v>16.25</v>
      </c>
      <c r="I197" s="246"/>
      <c r="J197" s="242"/>
      <c r="K197" s="242"/>
      <c r="L197" s="247"/>
      <c r="M197" s="248"/>
      <c r="N197" s="249"/>
      <c r="O197" s="249"/>
      <c r="P197" s="249"/>
      <c r="Q197" s="249"/>
      <c r="R197" s="249"/>
      <c r="S197" s="249"/>
      <c r="T197" s="250"/>
      <c r="AT197" s="251" t="s">
        <v>169</v>
      </c>
      <c r="AU197" s="251" t="s">
        <v>79</v>
      </c>
      <c r="AV197" s="13" t="s">
        <v>79</v>
      </c>
      <c r="AW197" s="13" t="s">
        <v>34</v>
      </c>
      <c r="AX197" s="13" t="s">
        <v>71</v>
      </c>
      <c r="AY197" s="251" t="s">
        <v>156</v>
      </c>
    </row>
    <row r="198" s="14" customFormat="1">
      <c r="B198" s="252"/>
      <c r="C198" s="253"/>
      <c r="D198" s="227" t="s">
        <v>169</v>
      </c>
      <c r="E198" s="254" t="s">
        <v>1</v>
      </c>
      <c r="F198" s="255" t="s">
        <v>174</v>
      </c>
      <c r="G198" s="253"/>
      <c r="H198" s="256">
        <v>177.72200000000001</v>
      </c>
      <c r="I198" s="257"/>
      <c r="J198" s="253"/>
      <c r="K198" s="253"/>
      <c r="L198" s="258"/>
      <c r="M198" s="259"/>
      <c r="N198" s="260"/>
      <c r="O198" s="260"/>
      <c r="P198" s="260"/>
      <c r="Q198" s="260"/>
      <c r="R198" s="260"/>
      <c r="S198" s="260"/>
      <c r="T198" s="261"/>
      <c r="AT198" s="262" t="s">
        <v>169</v>
      </c>
      <c r="AU198" s="262" t="s">
        <v>79</v>
      </c>
      <c r="AV198" s="14" t="s">
        <v>163</v>
      </c>
      <c r="AW198" s="14" t="s">
        <v>34</v>
      </c>
      <c r="AX198" s="14" t="s">
        <v>21</v>
      </c>
      <c r="AY198" s="262" t="s">
        <v>156</v>
      </c>
    </row>
    <row r="199" s="1" customFormat="1" ht="16.5" customHeight="1">
      <c r="B199" s="37"/>
      <c r="C199" s="215" t="s">
        <v>296</v>
      </c>
      <c r="D199" s="215" t="s">
        <v>158</v>
      </c>
      <c r="E199" s="216" t="s">
        <v>289</v>
      </c>
      <c r="F199" s="217" t="s">
        <v>290</v>
      </c>
      <c r="G199" s="218" t="s">
        <v>177</v>
      </c>
      <c r="H199" s="219">
        <v>63</v>
      </c>
      <c r="I199" s="220"/>
      <c r="J199" s="221">
        <f>ROUND(I199*H199,2)</f>
        <v>0</v>
      </c>
      <c r="K199" s="217" t="s">
        <v>162</v>
      </c>
      <c r="L199" s="42"/>
      <c r="M199" s="222" t="s">
        <v>1</v>
      </c>
      <c r="N199" s="223" t="s">
        <v>42</v>
      </c>
      <c r="O199" s="78"/>
      <c r="P199" s="224">
        <f>O199*H199</f>
        <v>0</v>
      </c>
      <c r="Q199" s="224">
        <v>0</v>
      </c>
      <c r="R199" s="224">
        <f>Q199*H199</f>
        <v>0</v>
      </c>
      <c r="S199" s="224">
        <v>0</v>
      </c>
      <c r="T199" s="225">
        <f>S199*H199</f>
        <v>0</v>
      </c>
      <c r="AR199" s="16" t="s">
        <v>163</v>
      </c>
      <c r="AT199" s="16" t="s">
        <v>158</v>
      </c>
      <c r="AU199" s="16" t="s">
        <v>79</v>
      </c>
      <c r="AY199" s="16" t="s">
        <v>156</v>
      </c>
      <c r="BE199" s="226">
        <f>IF(N199="základní",J199,0)</f>
        <v>0</v>
      </c>
      <c r="BF199" s="226">
        <f>IF(N199="snížená",J199,0)</f>
        <v>0</v>
      </c>
      <c r="BG199" s="226">
        <f>IF(N199="zákl. přenesená",J199,0)</f>
        <v>0</v>
      </c>
      <c r="BH199" s="226">
        <f>IF(N199="sníž. přenesená",J199,0)</f>
        <v>0</v>
      </c>
      <c r="BI199" s="226">
        <f>IF(N199="nulová",J199,0)</f>
        <v>0</v>
      </c>
      <c r="BJ199" s="16" t="s">
        <v>21</v>
      </c>
      <c r="BK199" s="226">
        <f>ROUND(I199*H199,2)</f>
        <v>0</v>
      </c>
      <c r="BL199" s="16" t="s">
        <v>163</v>
      </c>
      <c r="BM199" s="16" t="s">
        <v>898</v>
      </c>
    </row>
    <row r="200" s="1" customFormat="1">
      <c r="B200" s="37"/>
      <c r="C200" s="38"/>
      <c r="D200" s="227" t="s">
        <v>165</v>
      </c>
      <c r="E200" s="38"/>
      <c r="F200" s="228" t="s">
        <v>292</v>
      </c>
      <c r="G200" s="38"/>
      <c r="H200" s="38"/>
      <c r="I200" s="142"/>
      <c r="J200" s="38"/>
      <c r="K200" s="38"/>
      <c r="L200" s="42"/>
      <c r="M200" s="229"/>
      <c r="N200" s="78"/>
      <c r="O200" s="78"/>
      <c r="P200" s="78"/>
      <c r="Q200" s="78"/>
      <c r="R200" s="78"/>
      <c r="S200" s="78"/>
      <c r="T200" s="79"/>
      <c r="AT200" s="16" t="s">
        <v>165</v>
      </c>
      <c r="AU200" s="16" t="s">
        <v>79</v>
      </c>
    </row>
    <row r="201" s="1" customFormat="1">
      <c r="B201" s="37"/>
      <c r="C201" s="38"/>
      <c r="D201" s="227" t="s">
        <v>167</v>
      </c>
      <c r="E201" s="38"/>
      <c r="F201" s="230" t="s">
        <v>293</v>
      </c>
      <c r="G201" s="38"/>
      <c r="H201" s="38"/>
      <c r="I201" s="142"/>
      <c r="J201" s="38"/>
      <c r="K201" s="38"/>
      <c r="L201" s="42"/>
      <c r="M201" s="229"/>
      <c r="N201" s="78"/>
      <c r="O201" s="78"/>
      <c r="P201" s="78"/>
      <c r="Q201" s="78"/>
      <c r="R201" s="78"/>
      <c r="S201" s="78"/>
      <c r="T201" s="79"/>
      <c r="AT201" s="16" t="s">
        <v>167</v>
      </c>
      <c r="AU201" s="16" t="s">
        <v>79</v>
      </c>
    </row>
    <row r="202" s="1" customFormat="1">
      <c r="B202" s="37"/>
      <c r="C202" s="38"/>
      <c r="D202" s="227" t="s">
        <v>189</v>
      </c>
      <c r="E202" s="38"/>
      <c r="F202" s="230" t="s">
        <v>294</v>
      </c>
      <c r="G202" s="38"/>
      <c r="H202" s="38"/>
      <c r="I202" s="142"/>
      <c r="J202" s="38"/>
      <c r="K202" s="38"/>
      <c r="L202" s="42"/>
      <c r="M202" s="229"/>
      <c r="N202" s="78"/>
      <c r="O202" s="78"/>
      <c r="P202" s="78"/>
      <c r="Q202" s="78"/>
      <c r="R202" s="78"/>
      <c r="S202" s="78"/>
      <c r="T202" s="79"/>
      <c r="AT202" s="16" t="s">
        <v>189</v>
      </c>
      <c r="AU202" s="16" t="s">
        <v>79</v>
      </c>
    </row>
    <row r="203" s="13" customFormat="1">
      <c r="B203" s="241"/>
      <c r="C203" s="242"/>
      <c r="D203" s="227" t="s">
        <v>169</v>
      </c>
      <c r="E203" s="243" t="s">
        <v>1</v>
      </c>
      <c r="F203" s="244" t="s">
        <v>899</v>
      </c>
      <c r="G203" s="242"/>
      <c r="H203" s="245">
        <v>63</v>
      </c>
      <c r="I203" s="246"/>
      <c r="J203" s="242"/>
      <c r="K203" s="242"/>
      <c r="L203" s="247"/>
      <c r="M203" s="248"/>
      <c r="N203" s="249"/>
      <c r="O203" s="249"/>
      <c r="P203" s="249"/>
      <c r="Q203" s="249"/>
      <c r="R203" s="249"/>
      <c r="S203" s="249"/>
      <c r="T203" s="250"/>
      <c r="AT203" s="251" t="s">
        <v>169</v>
      </c>
      <c r="AU203" s="251" t="s">
        <v>79</v>
      </c>
      <c r="AV203" s="13" t="s">
        <v>79</v>
      </c>
      <c r="AW203" s="13" t="s">
        <v>34</v>
      </c>
      <c r="AX203" s="13" t="s">
        <v>21</v>
      </c>
      <c r="AY203" s="251" t="s">
        <v>156</v>
      </c>
    </row>
    <row r="204" s="1" customFormat="1" ht="16.5" customHeight="1">
      <c r="B204" s="37"/>
      <c r="C204" s="263" t="s">
        <v>302</v>
      </c>
      <c r="D204" s="263" t="s">
        <v>297</v>
      </c>
      <c r="E204" s="264" t="s">
        <v>298</v>
      </c>
      <c r="F204" s="265" t="s">
        <v>299</v>
      </c>
      <c r="G204" s="266" t="s">
        <v>282</v>
      </c>
      <c r="H204" s="267">
        <v>113.40000000000001</v>
      </c>
      <c r="I204" s="268"/>
      <c r="J204" s="269">
        <f>ROUND(I204*H204,2)</f>
        <v>0</v>
      </c>
      <c r="K204" s="265" t="s">
        <v>162</v>
      </c>
      <c r="L204" s="270"/>
      <c r="M204" s="271" t="s">
        <v>1</v>
      </c>
      <c r="N204" s="272" t="s">
        <v>42</v>
      </c>
      <c r="O204" s="78"/>
      <c r="P204" s="224">
        <f>O204*H204</f>
        <v>0</v>
      </c>
      <c r="Q204" s="224">
        <v>1</v>
      </c>
      <c r="R204" s="224">
        <f>Q204*H204</f>
        <v>113.40000000000001</v>
      </c>
      <c r="S204" s="224">
        <v>0</v>
      </c>
      <c r="T204" s="225">
        <f>S204*H204</f>
        <v>0</v>
      </c>
      <c r="AR204" s="16" t="s">
        <v>221</v>
      </c>
      <c r="AT204" s="16" t="s">
        <v>297</v>
      </c>
      <c r="AU204" s="16" t="s">
        <v>79</v>
      </c>
      <c r="AY204" s="16" t="s">
        <v>156</v>
      </c>
      <c r="BE204" s="226">
        <f>IF(N204="základní",J204,0)</f>
        <v>0</v>
      </c>
      <c r="BF204" s="226">
        <f>IF(N204="snížená",J204,0)</f>
        <v>0</v>
      </c>
      <c r="BG204" s="226">
        <f>IF(N204="zákl. přenesená",J204,0)</f>
        <v>0</v>
      </c>
      <c r="BH204" s="226">
        <f>IF(N204="sníž. přenesená",J204,0)</f>
        <v>0</v>
      </c>
      <c r="BI204" s="226">
        <f>IF(N204="nulová",J204,0)</f>
        <v>0</v>
      </c>
      <c r="BJ204" s="16" t="s">
        <v>21</v>
      </c>
      <c r="BK204" s="226">
        <f>ROUND(I204*H204,2)</f>
        <v>0</v>
      </c>
      <c r="BL204" s="16" t="s">
        <v>163</v>
      </c>
      <c r="BM204" s="16" t="s">
        <v>900</v>
      </c>
    </row>
    <row r="205" s="1" customFormat="1">
      <c r="B205" s="37"/>
      <c r="C205" s="38"/>
      <c r="D205" s="227" t="s">
        <v>165</v>
      </c>
      <c r="E205" s="38"/>
      <c r="F205" s="228" t="s">
        <v>299</v>
      </c>
      <c r="G205" s="38"/>
      <c r="H205" s="38"/>
      <c r="I205" s="142"/>
      <c r="J205" s="38"/>
      <c r="K205" s="38"/>
      <c r="L205" s="42"/>
      <c r="M205" s="229"/>
      <c r="N205" s="78"/>
      <c r="O205" s="78"/>
      <c r="P205" s="78"/>
      <c r="Q205" s="78"/>
      <c r="R205" s="78"/>
      <c r="S205" s="78"/>
      <c r="T205" s="79"/>
      <c r="AT205" s="16" t="s">
        <v>165</v>
      </c>
      <c r="AU205" s="16" t="s">
        <v>79</v>
      </c>
    </row>
    <row r="206" s="1" customFormat="1">
      <c r="B206" s="37"/>
      <c r="C206" s="38"/>
      <c r="D206" s="227" t="s">
        <v>189</v>
      </c>
      <c r="E206" s="38"/>
      <c r="F206" s="230" t="s">
        <v>901</v>
      </c>
      <c r="G206" s="38"/>
      <c r="H206" s="38"/>
      <c r="I206" s="142"/>
      <c r="J206" s="38"/>
      <c r="K206" s="38"/>
      <c r="L206" s="42"/>
      <c r="M206" s="229"/>
      <c r="N206" s="78"/>
      <c r="O206" s="78"/>
      <c r="P206" s="78"/>
      <c r="Q206" s="78"/>
      <c r="R206" s="78"/>
      <c r="S206" s="78"/>
      <c r="T206" s="79"/>
      <c r="AT206" s="16" t="s">
        <v>189</v>
      </c>
      <c r="AU206" s="16" t="s">
        <v>79</v>
      </c>
    </row>
    <row r="207" s="13" customFormat="1">
      <c r="B207" s="241"/>
      <c r="C207" s="242"/>
      <c r="D207" s="227" t="s">
        <v>169</v>
      </c>
      <c r="E207" s="243" t="s">
        <v>1</v>
      </c>
      <c r="F207" s="244" t="s">
        <v>902</v>
      </c>
      <c r="G207" s="242"/>
      <c r="H207" s="245">
        <v>113.40000000000001</v>
      </c>
      <c r="I207" s="246"/>
      <c r="J207" s="242"/>
      <c r="K207" s="242"/>
      <c r="L207" s="247"/>
      <c r="M207" s="248"/>
      <c r="N207" s="249"/>
      <c r="O207" s="249"/>
      <c r="P207" s="249"/>
      <c r="Q207" s="249"/>
      <c r="R207" s="249"/>
      <c r="S207" s="249"/>
      <c r="T207" s="250"/>
      <c r="AT207" s="251" t="s">
        <v>169</v>
      </c>
      <c r="AU207" s="251" t="s">
        <v>79</v>
      </c>
      <c r="AV207" s="13" t="s">
        <v>79</v>
      </c>
      <c r="AW207" s="13" t="s">
        <v>34</v>
      </c>
      <c r="AX207" s="13" t="s">
        <v>71</v>
      </c>
      <c r="AY207" s="251" t="s">
        <v>156</v>
      </c>
    </row>
    <row r="208" s="14" customFormat="1">
      <c r="B208" s="252"/>
      <c r="C208" s="253"/>
      <c r="D208" s="227" t="s">
        <v>169</v>
      </c>
      <c r="E208" s="254" t="s">
        <v>1</v>
      </c>
      <c r="F208" s="255" t="s">
        <v>174</v>
      </c>
      <c r="G208" s="253"/>
      <c r="H208" s="256">
        <v>113.40000000000001</v>
      </c>
      <c r="I208" s="257"/>
      <c r="J208" s="253"/>
      <c r="K208" s="253"/>
      <c r="L208" s="258"/>
      <c r="M208" s="259"/>
      <c r="N208" s="260"/>
      <c r="O208" s="260"/>
      <c r="P208" s="260"/>
      <c r="Q208" s="260"/>
      <c r="R208" s="260"/>
      <c r="S208" s="260"/>
      <c r="T208" s="261"/>
      <c r="AT208" s="262" t="s">
        <v>169</v>
      </c>
      <c r="AU208" s="262" t="s">
        <v>79</v>
      </c>
      <c r="AV208" s="14" t="s">
        <v>163</v>
      </c>
      <c r="AW208" s="14" t="s">
        <v>34</v>
      </c>
      <c r="AX208" s="14" t="s">
        <v>21</v>
      </c>
      <c r="AY208" s="262" t="s">
        <v>156</v>
      </c>
    </row>
    <row r="209" s="1" customFormat="1" ht="16.5" customHeight="1">
      <c r="B209" s="37"/>
      <c r="C209" s="215" t="s">
        <v>309</v>
      </c>
      <c r="D209" s="215" t="s">
        <v>158</v>
      </c>
      <c r="E209" s="216" t="s">
        <v>303</v>
      </c>
      <c r="F209" s="217" t="s">
        <v>304</v>
      </c>
      <c r="G209" s="218" t="s">
        <v>161</v>
      </c>
      <c r="H209" s="219">
        <v>60</v>
      </c>
      <c r="I209" s="220"/>
      <c r="J209" s="221">
        <f>ROUND(I209*H209,2)</f>
        <v>0</v>
      </c>
      <c r="K209" s="217" t="s">
        <v>162</v>
      </c>
      <c r="L209" s="42"/>
      <c r="M209" s="222" t="s">
        <v>1</v>
      </c>
      <c r="N209" s="223" t="s">
        <v>42</v>
      </c>
      <c r="O209" s="78"/>
      <c r="P209" s="224">
        <f>O209*H209</f>
        <v>0</v>
      </c>
      <c r="Q209" s="224">
        <v>0</v>
      </c>
      <c r="R209" s="224">
        <f>Q209*H209</f>
        <v>0</v>
      </c>
      <c r="S209" s="224">
        <v>0</v>
      </c>
      <c r="T209" s="225">
        <f>S209*H209</f>
        <v>0</v>
      </c>
      <c r="AR209" s="16" t="s">
        <v>163</v>
      </c>
      <c r="AT209" s="16" t="s">
        <v>158</v>
      </c>
      <c r="AU209" s="16" t="s">
        <v>79</v>
      </c>
      <c r="AY209" s="16" t="s">
        <v>156</v>
      </c>
      <c r="BE209" s="226">
        <f>IF(N209="základní",J209,0)</f>
        <v>0</v>
      </c>
      <c r="BF209" s="226">
        <f>IF(N209="snížená",J209,0)</f>
        <v>0</v>
      </c>
      <c r="BG209" s="226">
        <f>IF(N209="zákl. přenesená",J209,0)</f>
        <v>0</v>
      </c>
      <c r="BH209" s="226">
        <f>IF(N209="sníž. přenesená",J209,0)</f>
        <v>0</v>
      </c>
      <c r="BI209" s="226">
        <f>IF(N209="nulová",J209,0)</f>
        <v>0</v>
      </c>
      <c r="BJ209" s="16" t="s">
        <v>21</v>
      </c>
      <c r="BK209" s="226">
        <f>ROUND(I209*H209,2)</f>
        <v>0</v>
      </c>
      <c r="BL209" s="16" t="s">
        <v>163</v>
      </c>
      <c r="BM209" s="16" t="s">
        <v>903</v>
      </c>
    </row>
    <row r="210" s="1" customFormat="1">
      <c r="B210" s="37"/>
      <c r="C210" s="38"/>
      <c r="D210" s="227" t="s">
        <v>165</v>
      </c>
      <c r="E210" s="38"/>
      <c r="F210" s="228" t="s">
        <v>306</v>
      </c>
      <c r="G210" s="38"/>
      <c r="H210" s="38"/>
      <c r="I210" s="142"/>
      <c r="J210" s="38"/>
      <c r="K210" s="38"/>
      <c r="L210" s="42"/>
      <c r="M210" s="229"/>
      <c r="N210" s="78"/>
      <c r="O210" s="78"/>
      <c r="P210" s="78"/>
      <c r="Q210" s="78"/>
      <c r="R210" s="78"/>
      <c r="S210" s="78"/>
      <c r="T210" s="79"/>
      <c r="AT210" s="16" t="s">
        <v>165</v>
      </c>
      <c r="AU210" s="16" t="s">
        <v>79</v>
      </c>
    </row>
    <row r="211" s="1" customFormat="1">
      <c r="B211" s="37"/>
      <c r="C211" s="38"/>
      <c r="D211" s="227" t="s">
        <v>167</v>
      </c>
      <c r="E211" s="38"/>
      <c r="F211" s="230" t="s">
        <v>307</v>
      </c>
      <c r="G211" s="38"/>
      <c r="H211" s="38"/>
      <c r="I211" s="142"/>
      <c r="J211" s="38"/>
      <c r="K211" s="38"/>
      <c r="L211" s="42"/>
      <c r="M211" s="229"/>
      <c r="N211" s="78"/>
      <c r="O211" s="78"/>
      <c r="P211" s="78"/>
      <c r="Q211" s="78"/>
      <c r="R211" s="78"/>
      <c r="S211" s="78"/>
      <c r="T211" s="79"/>
      <c r="AT211" s="16" t="s">
        <v>167</v>
      </c>
      <c r="AU211" s="16" t="s">
        <v>79</v>
      </c>
    </row>
    <row r="212" s="13" customFormat="1">
      <c r="B212" s="241"/>
      <c r="C212" s="242"/>
      <c r="D212" s="227" t="s">
        <v>169</v>
      </c>
      <c r="E212" s="243" t="s">
        <v>1</v>
      </c>
      <c r="F212" s="244" t="s">
        <v>308</v>
      </c>
      <c r="G212" s="242"/>
      <c r="H212" s="245">
        <v>60</v>
      </c>
      <c r="I212" s="246"/>
      <c r="J212" s="242"/>
      <c r="K212" s="242"/>
      <c r="L212" s="247"/>
      <c r="M212" s="248"/>
      <c r="N212" s="249"/>
      <c r="O212" s="249"/>
      <c r="P212" s="249"/>
      <c r="Q212" s="249"/>
      <c r="R212" s="249"/>
      <c r="S212" s="249"/>
      <c r="T212" s="250"/>
      <c r="AT212" s="251" t="s">
        <v>169</v>
      </c>
      <c r="AU212" s="251" t="s">
        <v>79</v>
      </c>
      <c r="AV212" s="13" t="s">
        <v>79</v>
      </c>
      <c r="AW212" s="13" t="s">
        <v>34</v>
      </c>
      <c r="AX212" s="13" t="s">
        <v>21</v>
      </c>
      <c r="AY212" s="251" t="s">
        <v>156</v>
      </c>
    </row>
    <row r="213" s="1" customFormat="1" ht="16.5" customHeight="1">
      <c r="B213" s="37"/>
      <c r="C213" s="215" t="s">
        <v>7</v>
      </c>
      <c r="D213" s="215" t="s">
        <v>158</v>
      </c>
      <c r="E213" s="216" t="s">
        <v>310</v>
      </c>
      <c r="F213" s="217" t="s">
        <v>311</v>
      </c>
      <c r="G213" s="218" t="s">
        <v>161</v>
      </c>
      <c r="H213" s="219">
        <v>60</v>
      </c>
      <c r="I213" s="220"/>
      <c r="J213" s="221">
        <f>ROUND(I213*H213,2)</f>
        <v>0</v>
      </c>
      <c r="K213" s="217" t="s">
        <v>904</v>
      </c>
      <c r="L213" s="42"/>
      <c r="M213" s="222" t="s">
        <v>1</v>
      </c>
      <c r="N213" s="223" t="s">
        <v>42</v>
      </c>
      <c r="O213" s="78"/>
      <c r="P213" s="224">
        <f>O213*H213</f>
        <v>0</v>
      </c>
      <c r="Q213" s="224">
        <v>0</v>
      </c>
      <c r="R213" s="224">
        <f>Q213*H213</f>
        <v>0</v>
      </c>
      <c r="S213" s="224">
        <v>0</v>
      </c>
      <c r="T213" s="225">
        <f>S213*H213</f>
        <v>0</v>
      </c>
      <c r="AR213" s="16" t="s">
        <v>163</v>
      </c>
      <c r="AT213" s="16" t="s">
        <v>158</v>
      </c>
      <c r="AU213" s="16" t="s">
        <v>79</v>
      </c>
      <c r="AY213" s="16" t="s">
        <v>156</v>
      </c>
      <c r="BE213" s="226">
        <f>IF(N213="základní",J213,0)</f>
        <v>0</v>
      </c>
      <c r="BF213" s="226">
        <f>IF(N213="snížená",J213,0)</f>
        <v>0</v>
      </c>
      <c r="BG213" s="226">
        <f>IF(N213="zákl. přenesená",J213,0)</f>
        <v>0</v>
      </c>
      <c r="BH213" s="226">
        <f>IF(N213="sníž. přenesená",J213,0)</f>
        <v>0</v>
      </c>
      <c r="BI213" s="226">
        <f>IF(N213="nulová",J213,0)</f>
        <v>0</v>
      </c>
      <c r="BJ213" s="16" t="s">
        <v>21</v>
      </c>
      <c r="BK213" s="226">
        <f>ROUND(I213*H213,2)</f>
        <v>0</v>
      </c>
      <c r="BL213" s="16" t="s">
        <v>163</v>
      </c>
      <c r="BM213" s="16" t="s">
        <v>905</v>
      </c>
    </row>
    <row r="214" s="1" customFormat="1">
      <c r="B214" s="37"/>
      <c r="C214" s="38"/>
      <c r="D214" s="227" t="s">
        <v>165</v>
      </c>
      <c r="E214" s="38"/>
      <c r="F214" s="228" t="s">
        <v>313</v>
      </c>
      <c r="G214" s="38"/>
      <c r="H214" s="38"/>
      <c r="I214" s="142"/>
      <c r="J214" s="38"/>
      <c r="K214" s="38"/>
      <c r="L214" s="42"/>
      <c r="M214" s="229"/>
      <c r="N214" s="78"/>
      <c r="O214" s="78"/>
      <c r="P214" s="78"/>
      <c r="Q214" s="78"/>
      <c r="R214" s="78"/>
      <c r="S214" s="78"/>
      <c r="T214" s="79"/>
      <c r="AT214" s="16" t="s">
        <v>165</v>
      </c>
      <c r="AU214" s="16" t="s">
        <v>79</v>
      </c>
    </row>
    <row r="215" s="1" customFormat="1">
      <c r="B215" s="37"/>
      <c r="C215" s="38"/>
      <c r="D215" s="227" t="s">
        <v>167</v>
      </c>
      <c r="E215" s="38"/>
      <c r="F215" s="230" t="s">
        <v>906</v>
      </c>
      <c r="G215" s="38"/>
      <c r="H215" s="38"/>
      <c r="I215" s="142"/>
      <c r="J215" s="38"/>
      <c r="K215" s="38"/>
      <c r="L215" s="42"/>
      <c r="M215" s="229"/>
      <c r="N215" s="78"/>
      <c r="O215" s="78"/>
      <c r="P215" s="78"/>
      <c r="Q215" s="78"/>
      <c r="R215" s="78"/>
      <c r="S215" s="78"/>
      <c r="T215" s="79"/>
      <c r="AT215" s="16" t="s">
        <v>167</v>
      </c>
      <c r="AU215" s="16" t="s">
        <v>79</v>
      </c>
    </row>
    <row r="216" s="1" customFormat="1" ht="16.5" customHeight="1">
      <c r="B216" s="37"/>
      <c r="C216" s="263" t="s">
        <v>321</v>
      </c>
      <c r="D216" s="263" t="s">
        <v>297</v>
      </c>
      <c r="E216" s="264" t="s">
        <v>315</v>
      </c>
      <c r="F216" s="265" t="s">
        <v>907</v>
      </c>
      <c r="G216" s="266" t="s">
        <v>317</v>
      </c>
      <c r="H216" s="267">
        <v>1.8</v>
      </c>
      <c r="I216" s="268"/>
      <c r="J216" s="269">
        <f>ROUND(I216*H216,2)</f>
        <v>0</v>
      </c>
      <c r="K216" s="265" t="s">
        <v>904</v>
      </c>
      <c r="L216" s="270"/>
      <c r="M216" s="271" t="s">
        <v>1</v>
      </c>
      <c r="N216" s="272" t="s">
        <v>42</v>
      </c>
      <c r="O216" s="78"/>
      <c r="P216" s="224">
        <f>O216*H216</f>
        <v>0</v>
      </c>
      <c r="Q216" s="224">
        <v>0.001</v>
      </c>
      <c r="R216" s="224">
        <f>Q216*H216</f>
        <v>0.0018000000000000002</v>
      </c>
      <c r="S216" s="224">
        <v>0</v>
      </c>
      <c r="T216" s="225">
        <f>S216*H216</f>
        <v>0</v>
      </c>
      <c r="AR216" s="16" t="s">
        <v>221</v>
      </c>
      <c r="AT216" s="16" t="s">
        <v>297</v>
      </c>
      <c r="AU216" s="16" t="s">
        <v>79</v>
      </c>
      <c r="AY216" s="16" t="s">
        <v>156</v>
      </c>
      <c r="BE216" s="226">
        <f>IF(N216="základní",J216,0)</f>
        <v>0</v>
      </c>
      <c r="BF216" s="226">
        <f>IF(N216="snížená",J216,0)</f>
        <v>0</v>
      </c>
      <c r="BG216" s="226">
        <f>IF(N216="zákl. přenesená",J216,0)</f>
        <v>0</v>
      </c>
      <c r="BH216" s="226">
        <f>IF(N216="sníž. přenesená",J216,0)</f>
        <v>0</v>
      </c>
      <c r="BI216" s="226">
        <f>IF(N216="nulová",J216,0)</f>
        <v>0</v>
      </c>
      <c r="BJ216" s="16" t="s">
        <v>21</v>
      </c>
      <c r="BK216" s="226">
        <f>ROUND(I216*H216,2)</f>
        <v>0</v>
      </c>
      <c r="BL216" s="16" t="s">
        <v>163</v>
      </c>
      <c r="BM216" s="16" t="s">
        <v>908</v>
      </c>
    </row>
    <row r="217" s="1" customFormat="1">
      <c r="B217" s="37"/>
      <c r="C217" s="38"/>
      <c r="D217" s="227" t="s">
        <v>165</v>
      </c>
      <c r="E217" s="38"/>
      <c r="F217" s="228" t="s">
        <v>909</v>
      </c>
      <c r="G217" s="38"/>
      <c r="H217" s="38"/>
      <c r="I217" s="142"/>
      <c r="J217" s="38"/>
      <c r="K217" s="38"/>
      <c r="L217" s="42"/>
      <c r="M217" s="229"/>
      <c r="N217" s="78"/>
      <c r="O217" s="78"/>
      <c r="P217" s="78"/>
      <c r="Q217" s="78"/>
      <c r="R217" s="78"/>
      <c r="S217" s="78"/>
      <c r="T217" s="79"/>
      <c r="AT217" s="16" t="s">
        <v>165</v>
      </c>
      <c r="AU217" s="16" t="s">
        <v>79</v>
      </c>
    </row>
    <row r="218" s="13" customFormat="1">
      <c r="B218" s="241"/>
      <c r="C218" s="242"/>
      <c r="D218" s="227" t="s">
        <v>169</v>
      </c>
      <c r="E218" s="243" t="s">
        <v>1</v>
      </c>
      <c r="F218" s="244" t="s">
        <v>319</v>
      </c>
      <c r="G218" s="242"/>
      <c r="H218" s="245">
        <v>1.8</v>
      </c>
      <c r="I218" s="246"/>
      <c r="J218" s="242"/>
      <c r="K218" s="242"/>
      <c r="L218" s="247"/>
      <c r="M218" s="248"/>
      <c r="N218" s="249"/>
      <c r="O218" s="249"/>
      <c r="P218" s="249"/>
      <c r="Q218" s="249"/>
      <c r="R218" s="249"/>
      <c r="S218" s="249"/>
      <c r="T218" s="250"/>
      <c r="AT218" s="251" t="s">
        <v>169</v>
      </c>
      <c r="AU218" s="251" t="s">
        <v>79</v>
      </c>
      <c r="AV218" s="13" t="s">
        <v>79</v>
      </c>
      <c r="AW218" s="13" t="s">
        <v>34</v>
      </c>
      <c r="AX218" s="13" t="s">
        <v>21</v>
      </c>
      <c r="AY218" s="251" t="s">
        <v>156</v>
      </c>
    </row>
    <row r="219" s="11" customFormat="1" ht="22.8" customHeight="1">
      <c r="B219" s="199"/>
      <c r="C219" s="200"/>
      <c r="D219" s="201" t="s">
        <v>70</v>
      </c>
      <c r="E219" s="213" t="s">
        <v>79</v>
      </c>
      <c r="F219" s="213" t="s">
        <v>320</v>
      </c>
      <c r="G219" s="200"/>
      <c r="H219" s="200"/>
      <c r="I219" s="203"/>
      <c r="J219" s="214">
        <f>BK219</f>
        <v>0</v>
      </c>
      <c r="K219" s="200"/>
      <c r="L219" s="205"/>
      <c r="M219" s="206"/>
      <c r="N219" s="207"/>
      <c r="O219" s="207"/>
      <c r="P219" s="208">
        <f>SUM(P220:P252)</f>
        <v>0</v>
      </c>
      <c r="Q219" s="207"/>
      <c r="R219" s="208">
        <f>SUM(R220:R252)</f>
        <v>26.807632313944001</v>
      </c>
      <c r="S219" s="207"/>
      <c r="T219" s="209">
        <f>SUM(T220:T252)</f>
        <v>0</v>
      </c>
      <c r="AR219" s="210" t="s">
        <v>21</v>
      </c>
      <c r="AT219" s="211" t="s">
        <v>70</v>
      </c>
      <c r="AU219" s="211" t="s">
        <v>21</v>
      </c>
      <c r="AY219" s="210" t="s">
        <v>156</v>
      </c>
      <c r="BK219" s="212">
        <f>SUM(BK220:BK252)</f>
        <v>0</v>
      </c>
    </row>
    <row r="220" s="1" customFormat="1" ht="16.5" customHeight="1">
      <c r="B220" s="37"/>
      <c r="C220" s="215" t="s">
        <v>328</v>
      </c>
      <c r="D220" s="215" t="s">
        <v>158</v>
      </c>
      <c r="E220" s="216" t="s">
        <v>322</v>
      </c>
      <c r="F220" s="217" t="s">
        <v>323</v>
      </c>
      <c r="G220" s="218" t="s">
        <v>185</v>
      </c>
      <c r="H220" s="219">
        <v>16</v>
      </c>
      <c r="I220" s="220"/>
      <c r="J220" s="221">
        <f>ROUND(I220*H220,2)</f>
        <v>0</v>
      </c>
      <c r="K220" s="217" t="s">
        <v>162</v>
      </c>
      <c r="L220" s="42"/>
      <c r="M220" s="222" t="s">
        <v>1</v>
      </c>
      <c r="N220" s="223" t="s">
        <v>42</v>
      </c>
      <c r="O220" s="78"/>
      <c r="P220" s="224">
        <f>O220*H220</f>
        <v>0</v>
      </c>
      <c r="Q220" s="224">
        <v>1.5247660000000001</v>
      </c>
      <c r="R220" s="224">
        <f>Q220*H220</f>
        <v>24.396256000000001</v>
      </c>
      <c r="S220" s="224">
        <v>0</v>
      </c>
      <c r="T220" s="225">
        <f>S220*H220</f>
        <v>0</v>
      </c>
      <c r="AR220" s="16" t="s">
        <v>163</v>
      </c>
      <c r="AT220" s="16" t="s">
        <v>158</v>
      </c>
      <c r="AU220" s="16" t="s">
        <v>79</v>
      </c>
      <c r="AY220" s="16" t="s">
        <v>156</v>
      </c>
      <c r="BE220" s="226">
        <f>IF(N220="základní",J220,0)</f>
        <v>0</v>
      </c>
      <c r="BF220" s="226">
        <f>IF(N220="snížená",J220,0)</f>
        <v>0</v>
      </c>
      <c r="BG220" s="226">
        <f>IF(N220="zákl. přenesená",J220,0)</f>
        <v>0</v>
      </c>
      <c r="BH220" s="226">
        <f>IF(N220="sníž. přenesená",J220,0)</f>
        <v>0</v>
      </c>
      <c r="BI220" s="226">
        <f>IF(N220="nulová",J220,0)</f>
        <v>0</v>
      </c>
      <c r="BJ220" s="16" t="s">
        <v>21</v>
      </c>
      <c r="BK220" s="226">
        <f>ROUND(I220*H220,2)</f>
        <v>0</v>
      </c>
      <c r="BL220" s="16" t="s">
        <v>163</v>
      </c>
      <c r="BM220" s="16" t="s">
        <v>910</v>
      </c>
    </row>
    <row r="221" s="1" customFormat="1">
      <c r="B221" s="37"/>
      <c r="C221" s="38"/>
      <c r="D221" s="227" t="s">
        <v>165</v>
      </c>
      <c r="E221" s="38"/>
      <c r="F221" s="228" t="s">
        <v>325</v>
      </c>
      <c r="G221" s="38"/>
      <c r="H221" s="38"/>
      <c r="I221" s="142"/>
      <c r="J221" s="38"/>
      <c r="K221" s="38"/>
      <c r="L221" s="42"/>
      <c r="M221" s="229"/>
      <c r="N221" s="78"/>
      <c r="O221" s="78"/>
      <c r="P221" s="78"/>
      <c r="Q221" s="78"/>
      <c r="R221" s="78"/>
      <c r="S221" s="78"/>
      <c r="T221" s="79"/>
      <c r="AT221" s="16" t="s">
        <v>165</v>
      </c>
      <c r="AU221" s="16" t="s">
        <v>79</v>
      </c>
    </row>
    <row r="222" s="1" customFormat="1">
      <c r="B222" s="37"/>
      <c r="C222" s="38"/>
      <c r="D222" s="227" t="s">
        <v>167</v>
      </c>
      <c r="E222" s="38"/>
      <c r="F222" s="230" t="s">
        <v>326</v>
      </c>
      <c r="G222" s="38"/>
      <c r="H222" s="38"/>
      <c r="I222" s="142"/>
      <c r="J222" s="38"/>
      <c r="K222" s="38"/>
      <c r="L222" s="42"/>
      <c r="M222" s="229"/>
      <c r="N222" s="78"/>
      <c r="O222" s="78"/>
      <c r="P222" s="78"/>
      <c r="Q222" s="78"/>
      <c r="R222" s="78"/>
      <c r="S222" s="78"/>
      <c r="T222" s="79"/>
      <c r="AT222" s="16" t="s">
        <v>167</v>
      </c>
      <c r="AU222" s="16" t="s">
        <v>79</v>
      </c>
    </row>
    <row r="223" s="13" customFormat="1">
      <c r="B223" s="241"/>
      <c r="C223" s="242"/>
      <c r="D223" s="227" t="s">
        <v>169</v>
      </c>
      <c r="E223" s="243" t="s">
        <v>1</v>
      </c>
      <c r="F223" s="244" t="s">
        <v>911</v>
      </c>
      <c r="G223" s="242"/>
      <c r="H223" s="245">
        <v>16</v>
      </c>
      <c r="I223" s="246"/>
      <c r="J223" s="242"/>
      <c r="K223" s="242"/>
      <c r="L223" s="247"/>
      <c r="M223" s="248"/>
      <c r="N223" s="249"/>
      <c r="O223" s="249"/>
      <c r="P223" s="249"/>
      <c r="Q223" s="249"/>
      <c r="R223" s="249"/>
      <c r="S223" s="249"/>
      <c r="T223" s="250"/>
      <c r="AT223" s="251" t="s">
        <v>169</v>
      </c>
      <c r="AU223" s="251" t="s">
        <v>79</v>
      </c>
      <c r="AV223" s="13" t="s">
        <v>79</v>
      </c>
      <c r="AW223" s="13" t="s">
        <v>34</v>
      </c>
      <c r="AX223" s="13" t="s">
        <v>21</v>
      </c>
      <c r="AY223" s="251" t="s">
        <v>156</v>
      </c>
    </row>
    <row r="224" s="1" customFormat="1" ht="16.5" customHeight="1">
      <c r="B224" s="37"/>
      <c r="C224" s="215" t="s">
        <v>337</v>
      </c>
      <c r="D224" s="215" t="s">
        <v>158</v>
      </c>
      <c r="E224" s="216" t="s">
        <v>329</v>
      </c>
      <c r="F224" s="217" t="s">
        <v>330</v>
      </c>
      <c r="G224" s="218" t="s">
        <v>161</v>
      </c>
      <c r="H224" s="219">
        <v>4.5</v>
      </c>
      <c r="I224" s="220"/>
      <c r="J224" s="221">
        <f>ROUND(I224*H224,2)</f>
        <v>0</v>
      </c>
      <c r="K224" s="217" t="s">
        <v>904</v>
      </c>
      <c r="L224" s="42"/>
      <c r="M224" s="222" t="s">
        <v>1</v>
      </c>
      <c r="N224" s="223" t="s">
        <v>42</v>
      </c>
      <c r="O224" s="78"/>
      <c r="P224" s="224">
        <f>O224*H224</f>
        <v>0</v>
      </c>
      <c r="Q224" s="224">
        <v>0.0014400000000000001</v>
      </c>
      <c r="R224" s="224">
        <f>Q224*H224</f>
        <v>0.0064800000000000005</v>
      </c>
      <c r="S224" s="224">
        <v>0</v>
      </c>
      <c r="T224" s="225">
        <f>S224*H224</f>
        <v>0</v>
      </c>
      <c r="AR224" s="16" t="s">
        <v>163</v>
      </c>
      <c r="AT224" s="16" t="s">
        <v>158</v>
      </c>
      <c r="AU224" s="16" t="s">
        <v>79</v>
      </c>
      <c r="AY224" s="16" t="s">
        <v>156</v>
      </c>
      <c r="BE224" s="226">
        <f>IF(N224="základní",J224,0)</f>
        <v>0</v>
      </c>
      <c r="BF224" s="226">
        <f>IF(N224="snížená",J224,0)</f>
        <v>0</v>
      </c>
      <c r="BG224" s="226">
        <f>IF(N224="zákl. přenesená",J224,0)</f>
        <v>0</v>
      </c>
      <c r="BH224" s="226">
        <f>IF(N224="sníž. přenesená",J224,0)</f>
        <v>0</v>
      </c>
      <c r="BI224" s="226">
        <f>IF(N224="nulová",J224,0)</f>
        <v>0</v>
      </c>
      <c r="BJ224" s="16" t="s">
        <v>21</v>
      </c>
      <c r="BK224" s="226">
        <f>ROUND(I224*H224,2)</f>
        <v>0</v>
      </c>
      <c r="BL224" s="16" t="s">
        <v>163</v>
      </c>
      <c r="BM224" s="16" t="s">
        <v>912</v>
      </c>
    </row>
    <row r="225" s="1" customFormat="1">
      <c r="B225" s="37"/>
      <c r="C225" s="38"/>
      <c r="D225" s="227" t="s">
        <v>165</v>
      </c>
      <c r="E225" s="38"/>
      <c r="F225" s="228" t="s">
        <v>332</v>
      </c>
      <c r="G225" s="38"/>
      <c r="H225" s="38"/>
      <c r="I225" s="142"/>
      <c r="J225" s="38"/>
      <c r="K225" s="38"/>
      <c r="L225" s="42"/>
      <c r="M225" s="229"/>
      <c r="N225" s="78"/>
      <c r="O225" s="78"/>
      <c r="P225" s="78"/>
      <c r="Q225" s="78"/>
      <c r="R225" s="78"/>
      <c r="S225" s="78"/>
      <c r="T225" s="79"/>
      <c r="AT225" s="16" t="s">
        <v>165</v>
      </c>
      <c r="AU225" s="16" t="s">
        <v>79</v>
      </c>
    </row>
    <row r="226" s="1" customFormat="1">
      <c r="B226" s="37"/>
      <c r="C226" s="38"/>
      <c r="D226" s="227" t="s">
        <v>167</v>
      </c>
      <c r="E226" s="38"/>
      <c r="F226" s="230" t="s">
        <v>913</v>
      </c>
      <c r="G226" s="38"/>
      <c r="H226" s="38"/>
      <c r="I226" s="142"/>
      <c r="J226" s="38"/>
      <c r="K226" s="38"/>
      <c r="L226" s="42"/>
      <c r="M226" s="229"/>
      <c r="N226" s="78"/>
      <c r="O226" s="78"/>
      <c r="P226" s="78"/>
      <c r="Q226" s="78"/>
      <c r="R226" s="78"/>
      <c r="S226" s="78"/>
      <c r="T226" s="79"/>
      <c r="AT226" s="16" t="s">
        <v>167</v>
      </c>
      <c r="AU226" s="16" t="s">
        <v>79</v>
      </c>
    </row>
    <row r="227" s="12" customFormat="1">
      <c r="B227" s="231"/>
      <c r="C227" s="232"/>
      <c r="D227" s="227" t="s">
        <v>169</v>
      </c>
      <c r="E227" s="233" t="s">
        <v>1</v>
      </c>
      <c r="F227" s="234" t="s">
        <v>334</v>
      </c>
      <c r="G227" s="232"/>
      <c r="H227" s="233" t="s">
        <v>1</v>
      </c>
      <c r="I227" s="235"/>
      <c r="J227" s="232"/>
      <c r="K227" s="232"/>
      <c r="L227" s="236"/>
      <c r="M227" s="237"/>
      <c r="N227" s="238"/>
      <c r="O227" s="238"/>
      <c r="P227" s="238"/>
      <c r="Q227" s="238"/>
      <c r="R227" s="238"/>
      <c r="S227" s="238"/>
      <c r="T227" s="239"/>
      <c r="AT227" s="240" t="s">
        <v>169</v>
      </c>
      <c r="AU227" s="240" t="s">
        <v>79</v>
      </c>
      <c r="AV227" s="12" t="s">
        <v>21</v>
      </c>
      <c r="AW227" s="12" t="s">
        <v>34</v>
      </c>
      <c r="AX227" s="12" t="s">
        <v>71</v>
      </c>
      <c r="AY227" s="240" t="s">
        <v>156</v>
      </c>
    </row>
    <row r="228" s="13" customFormat="1">
      <c r="B228" s="241"/>
      <c r="C228" s="242"/>
      <c r="D228" s="227" t="s">
        <v>169</v>
      </c>
      <c r="E228" s="243" t="s">
        <v>1</v>
      </c>
      <c r="F228" s="244" t="s">
        <v>914</v>
      </c>
      <c r="G228" s="242"/>
      <c r="H228" s="245">
        <v>1.8</v>
      </c>
      <c r="I228" s="246"/>
      <c r="J228" s="242"/>
      <c r="K228" s="242"/>
      <c r="L228" s="247"/>
      <c r="M228" s="248"/>
      <c r="N228" s="249"/>
      <c r="O228" s="249"/>
      <c r="P228" s="249"/>
      <c r="Q228" s="249"/>
      <c r="R228" s="249"/>
      <c r="S228" s="249"/>
      <c r="T228" s="250"/>
      <c r="AT228" s="251" t="s">
        <v>169</v>
      </c>
      <c r="AU228" s="251" t="s">
        <v>79</v>
      </c>
      <c r="AV228" s="13" t="s">
        <v>79</v>
      </c>
      <c r="AW228" s="13" t="s">
        <v>34</v>
      </c>
      <c r="AX228" s="13" t="s">
        <v>71</v>
      </c>
      <c r="AY228" s="251" t="s">
        <v>156</v>
      </c>
    </row>
    <row r="229" s="13" customFormat="1">
      <c r="B229" s="241"/>
      <c r="C229" s="242"/>
      <c r="D229" s="227" t="s">
        <v>169</v>
      </c>
      <c r="E229" s="243" t="s">
        <v>1</v>
      </c>
      <c r="F229" s="244" t="s">
        <v>915</v>
      </c>
      <c r="G229" s="242"/>
      <c r="H229" s="245">
        <v>2.7000000000000002</v>
      </c>
      <c r="I229" s="246"/>
      <c r="J229" s="242"/>
      <c r="K229" s="242"/>
      <c r="L229" s="247"/>
      <c r="M229" s="248"/>
      <c r="N229" s="249"/>
      <c r="O229" s="249"/>
      <c r="P229" s="249"/>
      <c r="Q229" s="249"/>
      <c r="R229" s="249"/>
      <c r="S229" s="249"/>
      <c r="T229" s="250"/>
      <c r="AT229" s="251" t="s">
        <v>169</v>
      </c>
      <c r="AU229" s="251" t="s">
        <v>79</v>
      </c>
      <c r="AV229" s="13" t="s">
        <v>79</v>
      </c>
      <c r="AW229" s="13" t="s">
        <v>34</v>
      </c>
      <c r="AX229" s="13" t="s">
        <v>71</v>
      </c>
      <c r="AY229" s="251" t="s">
        <v>156</v>
      </c>
    </row>
    <row r="230" s="14" customFormat="1">
      <c r="B230" s="252"/>
      <c r="C230" s="253"/>
      <c r="D230" s="227" t="s">
        <v>169</v>
      </c>
      <c r="E230" s="254" t="s">
        <v>1</v>
      </c>
      <c r="F230" s="255" t="s">
        <v>174</v>
      </c>
      <c r="G230" s="253"/>
      <c r="H230" s="256">
        <v>4.5</v>
      </c>
      <c r="I230" s="257"/>
      <c r="J230" s="253"/>
      <c r="K230" s="253"/>
      <c r="L230" s="258"/>
      <c r="M230" s="259"/>
      <c r="N230" s="260"/>
      <c r="O230" s="260"/>
      <c r="P230" s="260"/>
      <c r="Q230" s="260"/>
      <c r="R230" s="260"/>
      <c r="S230" s="260"/>
      <c r="T230" s="261"/>
      <c r="AT230" s="262" t="s">
        <v>169</v>
      </c>
      <c r="AU230" s="262" t="s">
        <v>79</v>
      </c>
      <c r="AV230" s="14" t="s">
        <v>163</v>
      </c>
      <c r="AW230" s="14" t="s">
        <v>34</v>
      </c>
      <c r="AX230" s="14" t="s">
        <v>21</v>
      </c>
      <c r="AY230" s="262" t="s">
        <v>156</v>
      </c>
    </row>
    <row r="231" s="1" customFormat="1" ht="16.5" customHeight="1">
      <c r="B231" s="37"/>
      <c r="C231" s="215" t="s">
        <v>342</v>
      </c>
      <c r="D231" s="215" t="s">
        <v>158</v>
      </c>
      <c r="E231" s="216" t="s">
        <v>338</v>
      </c>
      <c r="F231" s="217" t="s">
        <v>339</v>
      </c>
      <c r="G231" s="218" t="s">
        <v>161</v>
      </c>
      <c r="H231" s="219">
        <v>4.5</v>
      </c>
      <c r="I231" s="220"/>
      <c r="J231" s="221">
        <f>ROUND(I231*H231,2)</f>
        <v>0</v>
      </c>
      <c r="K231" s="217" t="s">
        <v>904</v>
      </c>
      <c r="L231" s="42"/>
      <c r="M231" s="222" t="s">
        <v>1</v>
      </c>
      <c r="N231" s="223" t="s">
        <v>42</v>
      </c>
      <c r="O231" s="78"/>
      <c r="P231" s="224">
        <f>O231*H231</f>
        <v>0</v>
      </c>
      <c r="Q231" s="224">
        <v>4.0000000000000003E-05</v>
      </c>
      <c r="R231" s="224">
        <f>Q231*H231</f>
        <v>0.00018000000000000001</v>
      </c>
      <c r="S231" s="224">
        <v>0</v>
      </c>
      <c r="T231" s="225">
        <f>S231*H231</f>
        <v>0</v>
      </c>
      <c r="AR231" s="16" t="s">
        <v>163</v>
      </c>
      <c r="AT231" s="16" t="s">
        <v>158</v>
      </c>
      <c r="AU231" s="16" t="s">
        <v>79</v>
      </c>
      <c r="AY231" s="16" t="s">
        <v>156</v>
      </c>
      <c r="BE231" s="226">
        <f>IF(N231="základní",J231,0)</f>
        <v>0</v>
      </c>
      <c r="BF231" s="226">
        <f>IF(N231="snížená",J231,0)</f>
        <v>0</v>
      </c>
      <c r="BG231" s="226">
        <f>IF(N231="zákl. přenesená",J231,0)</f>
        <v>0</v>
      </c>
      <c r="BH231" s="226">
        <f>IF(N231="sníž. přenesená",J231,0)</f>
        <v>0</v>
      </c>
      <c r="BI231" s="226">
        <f>IF(N231="nulová",J231,0)</f>
        <v>0</v>
      </c>
      <c r="BJ231" s="16" t="s">
        <v>21</v>
      </c>
      <c r="BK231" s="226">
        <f>ROUND(I231*H231,2)</f>
        <v>0</v>
      </c>
      <c r="BL231" s="16" t="s">
        <v>163</v>
      </c>
      <c r="BM231" s="16" t="s">
        <v>916</v>
      </c>
    </row>
    <row r="232" s="1" customFormat="1">
      <c r="B232" s="37"/>
      <c r="C232" s="38"/>
      <c r="D232" s="227" t="s">
        <v>165</v>
      </c>
      <c r="E232" s="38"/>
      <c r="F232" s="228" t="s">
        <v>341</v>
      </c>
      <c r="G232" s="38"/>
      <c r="H232" s="38"/>
      <c r="I232" s="142"/>
      <c r="J232" s="38"/>
      <c r="K232" s="38"/>
      <c r="L232" s="42"/>
      <c r="M232" s="229"/>
      <c r="N232" s="78"/>
      <c r="O232" s="78"/>
      <c r="P232" s="78"/>
      <c r="Q232" s="78"/>
      <c r="R232" s="78"/>
      <c r="S232" s="78"/>
      <c r="T232" s="79"/>
      <c r="AT232" s="16" t="s">
        <v>165</v>
      </c>
      <c r="AU232" s="16" t="s">
        <v>79</v>
      </c>
    </row>
    <row r="233" s="1" customFormat="1">
      <c r="B233" s="37"/>
      <c r="C233" s="38"/>
      <c r="D233" s="227" t="s">
        <v>167</v>
      </c>
      <c r="E233" s="38"/>
      <c r="F233" s="230" t="s">
        <v>913</v>
      </c>
      <c r="G233" s="38"/>
      <c r="H233" s="38"/>
      <c r="I233" s="142"/>
      <c r="J233" s="38"/>
      <c r="K233" s="38"/>
      <c r="L233" s="42"/>
      <c r="M233" s="229"/>
      <c r="N233" s="78"/>
      <c r="O233" s="78"/>
      <c r="P233" s="78"/>
      <c r="Q233" s="78"/>
      <c r="R233" s="78"/>
      <c r="S233" s="78"/>
      <c r="T233" s="79"/>
      <c r="AT233" s="16" t="s">
        <v>167</v>
      </c>
      <c r="AU233" s="16" t="s">
        <v>79</v>
      </c>
    </row>
    <row r="234" s="1" customFormat="1" ht="16.5" customHeight="1">
      <c r="B234" s="37"/>
      <c r="C234" s="215" t="s">
        <v>349</v>
      </c>
      <c r="D234" s="215" t="s">
        <v>158</v>
      </c>
      <c r="E234" s="216" t="s">
        <v>343</v>
      </c>
      <c r="F234" s="217" t="s">
        <v>344</v>
      </c>
      <c r="G234" s="218" t="s">
        <v>177</v>
      </c>
      <c r="H234" s="219">
        <v>0.93600000000000005</v>
      </c>
      <c r="I234" s="220"/>
      <c r="J234" s="221">
        <f>ROUND(I234*H234,2)</f>
        <v>0</v>
      </c>
      <c r="K234" s="217" t="s">
        <v>162</v>
      </c>
      <c r="L234" s="42"/>
      <c r="M234" s="222" t="s">
        <v>1</v>
      </c>
      <c r="N234" s="223" t="s">
        <v>42</v>
      </c>
      <c r="O234" s="78"/>
      <c r="P234" s="224">
        <f>O234*H234</f>
        <v>0</v>
      </c>
      <c r="Q234" s="224">
        <v>2.4532922039999998</v>
      </c>
      <c r="R234" s="224">
        <f>Q234*H234</f>
        <v>2.2962815029439998</v>
      </c>
      <c r="S234" s="224">
        <v>0</v>
      </c>
      <c r="T234" s="225">
        <f>S234*H234</f>
        <v>0</v>
      </c>
      <c r="AR234" s="16" t="s">
        <v>163</v>
      </c>
      <c r="AT234" s="16" t="s">
        <v>158</v>
      </c>
      <c r="AU234" s="16" t="s">
        <v>79</v>
      </c>
      <c r="AY234" s="16" t="s">
        <v>156</v>
      </c>
      <c r="BE234" s="226">
        <f>IF(N234="základní",J234,0)</f>
        <v>0</v>
      </c>
      <c r="BF234" s="226">
        <f>IF(N234="snížená",J234,0)</f>
        <v>0</v>
      </c>
      <c r="BG234" s="226">
        <f>IF(N234="zákl. přenesená",J234,0)</f>
        <v>0</v>
      </c>
      <c r="BH234" s="226">
        <f>IF(N234="sníž. přenesená",J234,0)</f>
        <v>0</v>
      </c>
      <c r="BI234" s="226">
        <f>IF(N234="nulová",J234,0)</f>
        <v>0</v>
      </c>
      <c r="BJ234" s="16" t="s">
        <v>21</v>
      </c>
      <c r="BK234" s="226">
        <f>ROUND(I234*H234,2)</f>
        <v>0</v>
      </c>
      <c r="BL234" s="16" t="s">
        <v>163</v>
      </c>
      <c r="BM234" s="16" t="s">
        <v>917</v>
      </c>
    </row>
    <row r="235" s="1" customFormat="1">
      <c r="B235" s="37"/>
      <c r="C235" s="38"/>
      <c r="D235" s="227" t="s">
        <v>165</v>
      </c>
      <c r="E235" s="38"/>
      <c r="F235" s="228" t="s">
        <v>346</v>
      </c>
      <c r="G235" s="38"/>
      <c r="H235" s="38"/>
      <c r="I235" s="142"/>
      <c r="J235" s="38"/>
      <c r="K235" s="38"/>
      <c r="L235" s="42"/>
      <c r="M235" s="229"/>
      <c r="N235" s="78"/>
      <c r="O235" s="78"/>
      <c r="P235" s="78"/>
      <c r="Q235" s="78"/>
      <c r="R235" s="78"/>
      <c r="S235" s="78"/>
      <c r="T235" s="79"/>
      <c r="AT235" s="16" t="s">
        <v>165</v>
      </c>
      <c r="AU235" s="16" t="s">
        <v>79</v>
      </c>
    </row>
    <row r="236" s="1" customFormat="1">
      <c r="B236" s="37"/>
      <c r="C236" s="38"/>
      <c r="D236" s="227" t="s">
        <v>167</v>
      </c>
      <c r="E236" s="38"/>
      <c r="F236" s="230" t="s">
        <v>347</v>
      </c>
      <c r="G236" s="38"/>
      <c r="H236" s="38"/>
      <c r="I236" s="142"/>
      <c r="J236" s="38"/>
      <c r="K236" s="38"/>
      <c r="L236" s="42"/>
      <c r="M236" s="229"/>
      <c r="N236" s="78"/>
      <c r="O236" s="78"/>
      <c r="P236" s="78"/>
      <c r="Q236" s="78"/>
      <c r="R236" s="78"/>
      <c r="S236" s="78"/>
      <c r="T236" s="79"/>
      <c r="AT236" s="16" t="s">
        <v>167</v>
      </c>
      <c r="AU236" s="16" t="s">
        <v>79</v>
      </c>
    </row>
    <row r="237" s="12" customFormat="1">
      <c r="B237" s="231"/>
      <c r="C237" s="232"/>
      <c r="D237" s="227" t="s">
        <v>169</v>
      </c>
      <c r="E237" s="233" t="s">
        <v>1</v>
      </c>
      <c r="F237" s="234" t="s">
        <v>348</v>
      </c>
      <c r="G237" s="232"/>
      <c r="H237" s="233" t="s">
        <v>1</v>
      </c>
      <c r="I237" s="235"/>
      <c r="J237" s="232"/>
      <c r="K237" s="232"/>
      <c r="L237" s="236"/>
      <c r="M237" s="237"/>
      <c r="N237" s="238"/>
      <c r="O237" s="238"/>
      <c r="P237" s="238"/>
      <c r="Q237" s="238"/>
      <c r="R237" s="238"/>
      <c r="S237" s="238"/>
      <c r="T237" s="239"/>
      <c r="AT237" s="240" t="s">
        <v>169</v>
      </c>
      <c r="AU237" s="240" t="s">
        <v>79</v>
      </c>
      <c r="AV237" s="12" t="s">
        <v>21</v>
      </c>
      <c r="AW237" s="12" t="s">
        <v>34</v>
      </c>
      <c r="AX237" s="12" t="s">
        <v>71</v>
      </c>
      <c r="AY237" s="240" t="s">
        <v>156</v>
      </c>
    </row>
    <row r="238" s="13" customFormat="1">
      <c r="B238" s="241"/>
      <c r="C238" s="242"/>
      <c r="D238" s="227" t="s">
        <v>169</v>
      </c>
      <c r="E238" s="243" t="s">
        <v>1</v>
      </c>
      <c r="F238" s="244" t="s">
        <v>234</v>
      </c>
      <c r="G238" s="242"/>
      <c r="H238" s="245">
        <v>0.93600000000000005</v>
      </c>
      <c r="I238" s="246"/>
      <c r="J238" s="242"/>
      <c r="K238" s="242"/>
      <c r="L238" s="247"/>
      <c r="M238" s="248"/>
      <c r="N238" s="249"/>
      <c r="O238" s="249"/>
      <c r="P238" s="249"/>
      <c r="Q238" s="249"/>
      <c r="R238" s="249"/>
      <c r="S238" s="249"/>
      <c r="T238" s="250"/>
      <c r="AT238" s="251" t="s">
        <v>169</v>
      </c>
      <c r="AU238" s="251" t="s">
        <v>79</v>
      </c>
      <c r="AV238" s="13" t="s">
        <v>79</v>
      </c>
      <c r="AW238" s="13" t="s">
        <v>34</v>
      </c>
      <c r="AX238" s="13" t="s">
        <v>21</v>
      </c>
      <c r="AY238" s="251" t="s">
        <v>156</v>
      </c>
    </row>
    <row r="239" s="1" customFormat="1" ht="16.5" customHeight="1">
      <c r="B239" s="37"/>
      <c r="C239" s="215" t="s">
        <v>356</v>
      </c>
      <c r="D239" s="215" t="s">
        <v>158</v>
      </c>
      <c r="E239" s="216" t="s">
        <v>350</v>
      </c>
      <c r="F239" s="217" t="s">
        <v>351</v>
      </c>
      <c r="G239" s="218" t="s">
        <v>161</v>
      </c>
      <c r="H239" s="219">
        <v>3.8399999999999999</v>
      </c>
      <c r="I239" s="220"/>
      <c r="J239" s="221">
        <f>ROUND(I239*H239,2)</f>
        <v>0</v>
      </c>
      <c r="K239" s="217" t="s">
        <v>162</v>
      </c>
      <c r="L239" s="42"/>
      <c r="M239" s="222" t="s">
        <v>1</v>
      </c>
      <c r="N239" s="223" t="s">
        <v>42</v>
      </c>
      <c r="O239" s="78"/>
      <c r="P239" s="224">
        <f>O239*H239</f>
        <v>0</v>
      </c>
      <c r="Q239" s="224">
        <v>0.0014357</v>
      </c>
      <c r="R239" s="224">
        <f>Q239*H239</f>
        <v>0.0055130880000000002</v>
      </c>
      <c r="S239" s="224">
        <v>0</v>
      </c>
      <c r="T239" s="225">
        <f>S239*H239</f>
        <v>0</v>
      </c>
      <c r="AR239" s="16" t="s">
        <v>163</v>
      </c>
      <c r="AT239" s="16" t="s">
        <v>158</v>
      </c>
      <c r="AU239" s="16" t="s">
        <v>79</v>
      </c>
      <c r="AY239" s="16" t="s">
        <v>156</v>
      </c>
      <c r="BE239" s="226">
        <f>IF(N239="základní",J239,0)</f>
        <v>0</v>
      </c>
      <c r="BF239" s="226">
        <f>IF(N239="snížená",J239,0)</f>
        <v>0</v>
      </c>
      <c r="BG239" s="226">
        <f>IF(N239="zákl. přenesená",J239,0)</f>
        <v>0</v>
      </c>
      <c r="BH239" s="226">
        <f>IF(N239="sníž. přenesená",J239,0)</f>
        <v>0</v>
      </c>
      <c r="BI239" s="226">
        <f>IF(N239="nulová",J239,0)</f>
        <v>0</v>
      </c>
      <c r="BJ239" s="16" t="s">
        <v>21</v>
      </c>
      <c r="BK239" s="226">
        <f>ROUND(I239*H239,2)</f>
        <v>0</v>
      </c>
      <c r="BL239" s="16" t="s">
        <v>163</v>
      </c>
      <c r="BM239" s="16" t="s">
        <v>918</v>
      </c>
    </row>
    <row r="240" s="1" customFormat="1">
      <c r="B240" s="37"/>
      <c r="C240" s="38"/>
      <c r="D240" s="227" t="s">
        <v>165</v>
      </c>
      <c r="E240" s="38"/>
      <c r="F240" s="228" t="s">
        <v>353</v>
      </c>
      <c r="G240" s="38"/>
      <c r="H240" s="38"/>
      <c r="I240" s="142"/>
      <c r="J240" s="38"/>
      <c r="K240" s="38"/>
      <c r="L240" s="42"/>
      <c r="M240" s="229"/>
      <c r="N240" s="78"/>
      <c r="O240" s="78"/>
      <c r="P240" s="78"/>
      <c r="Q240" s="78"/>
      <c r="R240" s="78"/>
      <c r="S240" s="78"/>
      <c r="T240" s="79"/>
      <c r="AT240" s="16" t="s">
        <v>165</v>
      </c>
      <c r="AU240" s="16" t="s">
        <v>79</v>
      </c>
    </row>
    <row r="241" s="1" customFormat="1">
      <c r="B241" s="37"/>
      <c r="C241" s="38"/>
      <c r="D241" s="227" t="s">
        <v>167</v>
      </c>
      <c r="E241" s="38"/>
      <c r="F241" s="230" t="s">
        <v>333</v>
      </c>
      <c r="G241" s="38"/>
      <c r="H241" s="38"/>
      <c r="I241" s="142"/>
      <c r="J241" s="38"/>
      <c r="K241" s="38"/>
      <c r="L241" s="42"/>
      <c r="M241" s="229"/>
      <c r="N241" s="78"/>
      <c r="O241" s="78"/>
      <c r="P241" s="78"/>
      <c r="Q241" s="78"/>
      <c r="R241" s="78"/>
      <c r="S241" s="78"/>
      <c r="T241" s="79"/>
      <c r="AT241" s="16" t="s">
        <v>167</v>
      </c>
      <c r="AU241" s="16" t="s">
        <v>79</v>
      </c>
    </row>
    <row r="242" s="12" customFormat="1">
      <c r="B242" s="231"/>
      <c r="C242" s="232"/>
      <c r="D242" s="227" t="s">
        <v>169</v>
      </c>
      <c r="E242" s="233" t="s">
        <v>1</v>
      </c>
      <c r="F242" s="234" t="s">
        <v>354</v>
      </c>
      <c r="G242" s="232"/>
      <c r="H242" s="233" t="s">
        <v>1</v>
      </c>
      <c r="I242" s="235"/>
      <c r="J242" s="232"/>
      <c r="K242" s="232"/>
      <c r="L242" s="236"/>
      <c r="M242" s="237"/>
      <c r="N242" s="238"/>
      <c r="O242" s="238"/>
      <c r="P242" s="238"/>
      <c r="Q242" s="238"/>
      <c r="R242" s="238"/>
      <c r="S242" s="238"/>
      <c r="T242" s="239"/>
      <c r="AT242" s="240" t="s">
        <v>169</v>
      </c>
      <c r="AU242" s="240" t="s">
        <v>79</v>
      </c>
      <c r="AV242" s="12" t="s">
        <v>21</v>
      </c>
      <c r="AW242" s="12" t="s">
        <v>34</v>
      </c>
      <c r="AX242" s="12" t="s">
        <v>71</v>
      </c>
      <c r="AY242" s="240" t="s">
        <v>156</v>
      </c>
    </row>
    <row r="243" s="13" customFormat="1">
      <c r="B243" s="241"/>
      <c r="C243" s="242"/>
      <c r="D243" s="227" t="s">
        <v>169</v>
      </c>
      <c r="E243" s="243" t="s">
        <v>1</v>
      </c>
      <c r="F243" s="244" t="s">
        <v>355</v>
      </c>
      <c r="G243" s="242"/>
      <c r="H243" s="245">
        <v>3.8399999999999999</v>
      </c>
      <c r="I243" s="246"/>
      <c r="J243" s="242"/>
      <c r="K243" s="242"/>
      <c r="L243" s="247"/>
      <c r="M243" s="248"/>
      <c r="N243" s="249"/>
      <c r="O243" s="249"/>
      <c r="P243" s="249"/>
      <c r="Q243" s="249"/>
      <c r="R243" s="249"/>
      <c r="S243" s="249"/>
      <c r="T243" s="250"/>
      <c r="AT243" s="251" t="s">
        <v>169</v>
      </c>
      <c r="AU243" s="251" t="s">
        <v>79</v>
      </c>
      <c r="AV243" s="13" t="s">
        <v>79</v>
      </c>
      <c r="AW243" s="13" t="s">
        <v>34</v>
      </c>
      <c r="AX243" s="13" t="s">
        <v>21</v>
      </c>
      <c r="AY243" s="251" t="s">
        <v>156</v>
      </c>
    </row>
    <row r="244" s="1" customFormat="1" ht="16.5" customHeight="1">
      <c r="B244" s="37"/>
      <c r="C244" s="215" t="s">
        <v>361</v>
      </c>
      <c r="D244" s="215" t="s">
        <v>158</v>
      </c>
      <c r="E244" s="216" t="s">
        <v>357</v>
      </c>
      <c r="F244" s="217" t="s">
        <v>358</v>
      </c>
      <c r="G244" s="218" t="s">
        <v>161</v>
      </c>
      <c r="H244" s="219">
        <v>3.8399999999999999</v>
      </c>
      <c r="I244" s="220"/>
      <c r="J244" s="221">
        <f>ROUND(I244*H244,2)</f>
        <v>0</v>
      </c>
      <c r="K244" s="217" t="s">
        <v>162</v>
      </c>
      <c r="L244" s="42"/>
      <c r="M244" s="222" t="s">
        <v>1</v>
      </c>
      <c r="N244" s="223" t="s">
        <v>42</v>
      </c>
      <c r="O244" s="78"/>
      <c r="P244" s="224">
        <f>O244*H244</f>
        <v>0</v>
      </c>
      <c r="Q244" s="224">
        <v>3.6000000000000001E-05</v>
      </c>
      <c r="R244" s="224">
        <f>Q244*H244</f>
        <v>0.00013824000000000001</v>
      </c>
      <c r="S244" s="224">
        <v>0</v>
      </c>
      <c r="T244" s="225">
        <f>S244*H244</f>
        <v>0</v>
      </c>
      <c r="AR244" s="16" t="s">
        <v>163</v>
      </c>
      <c r="AT244" s="16" t="s">
        <v>158</v>
      </c>
      <c r="AU244" s="16" t="s">
        <v>79</v>
      </c>
      <c r="AY244" s="16" t="s">
        <v>156</v>
      </c>
      <c r="BE244" s="226">
        <f>IF(N244="základní",J244,0)</f>
        <v>0</v>
      </c>
      <c r="BF244" s="226">
        <f>IF(N244="snížená",J244,0)</f>
        <v>0</v>
      </c>
      <c r="BG244" s="226">
        <f>IF(N244="zákl. přenesená",J244,0)</f>
        <v>0</v>
      </c>
      <c r="BH244" s="226">
        <f>IF(N244="sníž. přenesená",J244,0)</f>
        <v>0</v>
      </c>
      <c r="BI244" s="226">
        <f>IF(N244="nulová",J244,0)</f>
        <v>0</v>
      </c>
      <c r="BJ244" s="16" t="s">
        <v>21</v>
      </c>
      <c r="BK244" s="226">
        <f>ROUND(I244*H244,2)</f>
        <v>0</v>
      </c>
      <c r="BL244" s="16" t="s">
        <v>163</v>
      </c>
      <c r="BM244" s="16" t="s">
        <v>919</v>
      </c>
    </row>
    <row r="245" s="1" customFormat="1">
      <c r="B245" s="37"/>
      <c r="C245" s="38"/>
      <c r="D245" s="227" t="s">
        <v>165</v>
      </c>
      <c r="E245" s="38"/>
      <c r="F245" s="228" t="s">
        <v>360</v>
      </c>
      <c r="G245" s="38"/>
      <c r="H245" s="38"/>
      <c r="I245" s="142"/>
      <c r="J245" s="38"/>
      <c r="K245" s="38"/>
      <c r="L245" s="42"/>
      <c r="M245" s="229"/>
      <c r="N245" s="78"/>
      <c r="O245" s="78"/>
      <c r="P245" s="78"/>
      <c r="Q245" s="78"/>
      <c r="R245" s="78"/>
      <c r="S245" s="78"/>
      <c r="T245" s="79"/>
      <c r="AT245" s="16" t="s">
        <v>165</v>
      </c>
      <c r="AU245" s="16" t="s">
        <v>79</v>
      </c>
    </row>
    <row r="246" s="1" customFormat="1">
      <c r="B246" s="37"/>
      <c r="C246" s="38"/>
      <c r="D246" s="227" t="s">
        <v>167</v>
      </c>
      <c r="E246" s="38"/>
      <c r="F246" s="230" t="s">
        <v>333</v>
      </c>
      <c r="G246" s="38"/>
      <c r="H246" s="38"/>
      <c r="I246" s="142"/>
      <c r="J246" s="38"/>
      <c r="K246" s="38"/>
      <c r="L246" s="42"/>
      <c r="M246" s="229"/>
      <c r="N246" s="78"/>
      <c r="O246" s="78"/>
      <c r="P246" s="78"/>
      <c r="Q246" s="78"/>
      <c r="R246" s="78"/>
      <c r="S246" s="78"/>
      <c r="T246" s="79"/>
      <c r="AT246" s="16" t="s">
        <v>167</v>
      </c>
      <c r="AU246" s="16" t="s">
        <v>79</v>
      </c>
    </row>
    <row r="247" s="1" customFormat="1" ht="16.5" customHeight="1">
      <c r="B247" s="37"/>
      <c r="C247" s="215" t="s">
        <v>371</v>
      </c>
      <c r="D247" s="215" t="s">
        <v>158</v>
      </c>
      <c r="E247" s="216" t="s">
        <v>362</v>
      </c>
      <c r="F247" s="217" t="s">
        <v>363</v>
      </c>
      <c r="G247" s="218" t="s">
        <v>282</v>
      </c>
      <c r="H247" s="219">
        <v>0.099000000000000005</v>
      </c>
      <c r="I247" s="220"/>
      <c r="J247" s="221">
        <f>ROUND(I247*H247,2)</f>
        <v>0</v>
      </c>
      <c r="K247" s="217" t="s">
        <v>162</v>
      </c>
      <c r="L247" s="42"/>
      <c r="M247" s="222" t="s">
        <v>1</v>
      </c>
      <c r="N247" s="223" t="s">
        <v>42</v>
      </c>
      <c r="O247" s="78"/>
      <c r="P247" s="224">
        <f>O247*H247</f>
        <v>0</v>
      </c>
      <c r="Q247" s="224">
        <v>1.038217</v>
      </c>
      <c r="R247" s="224">
        <f>Q247*H247</f>
        <v>0.102783483</v>
      </c>
      <c r="S247" s="224">
        <v>0</v>
      </c>
      <c r="T247" s="225">
        <f>S247*H247</f>
        <v>0</v>
      </c>
      <c r="AR247" s="16" t="s">
        <v>163</v>
      </c>
      <c r="AT247" s="16" t="s">
        <v>158</v>
      </c>
      <c r="AU247" s="16" t="s">
        <v>79</v>
      </c>
      <c r="AY247" s="16" t="s">
        <v>156</v>
      </c>
      <c r="BE247" s="226">
        <f>IF(N247="základní",J247,0)</f>
        <v>0</v>
      </c>
      <c r="BF247" s="226">
        <f>IF(N247="snížená",J247,0)</f>
        <v>0</v>
      </c>
      <c r="BG247" s="226">
        <f>IF(N247="zákl. přenesená",J247,0)</f>
        <v>0</v>
      </c>
      <c r="BH247" s="226">
        <f>IF(N247="sníž. přenesená",J247,0)</f>
        <v>0</v>
      </c>
      <c r="BI247" s="226">
        <f>IF(N247="nulová",J247,0)</f>
        <v>0</v>
      </c>
      <c r="BJ247" s="16" t="s">
        <v>21</v>
      </c>
      <c r="BK247" s="226">
        <f>ROUND(I247*H247,2)</f>
        <v>0</v>
      </c>
      <c r="BL247" s="16" t="s">
        <v>163</v>
      </c>
      <c r="BM247" s="16" t="s">
        <v>920</v>
      </c>
    </row>
    <row r="248" s="1" customFormat="1">
      <c r="B248" s="37"/>
      <c r="C248" s="38"/>
      <c r="D248" s="227" t="s">
        <v>165</v>
      </c>
      <c r="E248" s="38"/>
      <c r="F248" s="228" t="s">
        <v>365</v>
      </c>
      <c r="G248" s="38"/>
      <c r="H248" s="38"/>
      <c r="I248" s="142"/>
      <c r="J248" s="38"/>
      <c r="K248" s="38"/>
      <c r="L248" s="42"/>
      <c r="M248" s="229"/>
      <c r="N248" s="78"/>
      <c r="O248" s="78"/>
      <c r="P248" s="78"/>
      <c r="Q248" s="78"/>
      <c r="R248" s="78"/>
      <c r="S248" s="78"/>
      <c r="T248" s="79"/>
      <c r="AT248" s="16" t="s">
        <v>165</v>
      </c>
      <c r="AU248" s="16" t="s">
        <v>79</v>
      </c>
    </row>
    <row r="249" s="1" customFormat="1">
      <c r="B249" s="37"/>
      <c r="C249" s="38"/>
      <c r="D249" s="227" t="s">
        <v>167</v>
      </c>
      <c r="E249" s="38"/>
      <c r="F249" s="230" t="s">
        <v>366</v>
      </c>
      <c r="G249" s="38"/>
      <c r="H249" s="38"/>
      <c r="I249" s="142"/>
      <c r="J249" s="38"/>
      <c r="K249" s="38"/>
      <c r="L249" s="42"/>
      <c r="M249" s="229"/>
      <c r="N249" s="78"/>
      <c r="O249" s="78"/>
      <c r="P249" s="78"/>
      <c r="Q249" s="78"/>
      <c r="R249" s="78"/>
      <c r="S249" s="78"/>
      <c r="T249" s="79"/>
      <c r="AT249" s="16" t="s">
        <v>167</v>
      </c>
      <c r="AU249" s="16" t="s">
        <v>79</v>
      </c>
    </row>
    <row r="250" s="1" customFormat="1">
      <c r="B250" s="37"/>
      <c r="C250" s="38"/>
      <c r="D250" s="227" t="s">
        <v>189</v>
      </c>
      <c r="E250" s="38"/>
      <c r="F250" s="230" t="s">
        <v>367</v>
      </c>
      <c r="G250" s="38"/>
      <c r="H250" s="38"/>
      <c r="I250" s="142"/>
      <c r="J250" s="38"/>
      <c r="K250" s="38"/>
      <c r="L250" s="42"/>
      <c r="M250" s="229"/>
      <c r="N250" s="78"/>
      <c r="O250" s="78"/>
      <c r="P250" s="78"/>
      <c r="Q250" s="78"/>
      <c r="R250" s="78"/>
      <c r="S250" s="78"/>
      <c r="T250" s="79"/>
      <c r="AT250" s="16" t="s">
        <v>189</v>
      </c>
      <c r="AU250" s="16" t="s">
        <v>79</v>
      </c>
    </row>
    <row r="251" s="12" customFormat="1">
      <c r="B251" s="231"/>
      <c r="C251" s="232"/>
      <c r="D251" s="227" t="s">
        <v>169</v>
      </c>
      <c r="E251" s="233" t="s">
        <v>1</v>
      </c>
      <c r="F251" s="234" t="s">
        <v>368</v>
      </c>
      <c r="G251" s="232"/>
      <c r="H251" s="233" t="s">
        <v>1</v>
      </c>
      <c r="I251" s="235"/>
      <c r="J251" s="232"/>
      <c r="K251" s="232"/>
      <c r="L251" s="236"/>
      <c r="M251" s="237"/>
      <c r="N251" s="238"/>
      <c r="O251" s="238"/>
      <c r="P251" s="238"/>
      <c r="Q251" s="238"/>
      <c r="R251" s="238"/>
      <c r="S251" s="238"/>
      <c r="T251" s="239"/>
      <c r="AT251" s="240" t="s">
        <v>169</v>
      </c>
      <c r="AU251" s="240" t="s">
        <v>79</v>
      </c>
      <c r="AV251" s="12" t="s">
        <v>21</v>
      </c>
      <c r="AW251" s="12" t="s">
        <v>34</v>
      </c>
      <c r="AX251" s="12" t="s">
        <v>71</v>
      </c>
      <c r="AY251" s="240" t="s">
        <v>156</v>
      </c>
    </row>
    <row r="252" s="13" customFormat="1">
      <c r="B252" s="241"/>
      <c r="C252" s="242"/>
      <c r="D252" s="227" t="s">
        <v>169</v>
      </c>
      <c r="E252" s="243" t="s">
        <v>1</v>
      </c>
      <c r="F252" s="244" t="s">
        <v>369</v>
      </c>
      <c r="G252" s="242"/>
      <c r="H252" s="245">
        <v>0.099000000000000005</v>
      </c>
      <c r="I252" s="246"/>
      <c r="J252" s="242"/>
      <c r="K252" s="242"/>
      <c r="L252" s="247"/>
      <c r="M252" s="248"/>
      <c r="N252" s="249"/>
      <c r="O252" s="249"/>
      <c r="P252" s="249"/>
      <c r="Q252" s="249"/>
      <c r="R252" s="249"/>
      <c r="S252" s="249"/>
      <c r="T252" s="250"/>
      <c r="AT252" s="251" t="s">
        <v>169</v>
      </c>
      <c r="AU252" s="251" t="s">
        <v>79</v>
      </c>
      <c r="AV252" s="13" t="s">
        <v>79</v>
      </c>
      <c r="AW252" s="13" t="s">
        <v>34</v>
      </c>
      <c r="AX252" s="13" t="s">
        <v>21</v>
      </c>
      <c r="AY252" s="251" t="s">
        <v>156</v>
      </c>
    </row>
    <row r="253" s="11" customFormat="1" ht="22.8" customHeight="1">
      <c r="B253" s="199"/>
      <c r="C253" s="200"/>
      <c r="D253" s="201" t="s">
        <v>70</v>
      </c>
      <c r="E253" s="213" t="s">
        <v>182</v>
      </c>
      <c r="F253" s="213" t="s">
        <v>370</v>
      </c>
      <c r="G253" s="200"/>
      <c r="H253" s="200"/>
      <c r="I253" s="203"/>
      <c r="J253" s="214">
        <f>BK253</f>
        <v>0</v>
      </c>
      <c r="K253" s="200"/>
      <c r="L253" s="205"/>
      <c r="M253" s="206"/>
      <c r="N253" s="207"/>
      <c r="O253" s="207"/>
      <c r="P253" s="208">
        <f>SUM(P254:P277)</f>
        <v>0</v>
      </c>
      <c r="Q253" s="207"/>
      <c r="R253" s="208">
        <f>SUM(R254:R277)</f>
        <v>2.7979925876000005</v>
      </c>
      <c r="S253" s="207"/>
      <c r="T253" s="209">
        <f>SUM(T254:T277)</f>
        <v>0</v>
      </c>
      <c r="AR253" s="210" t="s">
        <v>21</v>
      </c>
      <c r="AT253" s="211" t="s">
        <v>70</v>
      </c>
      <c r="AU253" s="211" t="s">
        <v>21</v>
      </c>
      <c r="AY253" s="210" t="s">
        <v>156</v>
      </c>
      <c r="BK253" s="212">
        <f>SUM(BK254:BK277)</f>
        <v>0</v>
      </c>
    </row>
    <row r="254" s="1" customFormat="1" ht="16.5" customHeight="1">
      <c r="B254" s="37"/>
      <c r="C254" s="215" t="s">
        <v>378</v>
      </c>
      <c r="D254" s="215" t="s">
        <v>158</v>
      </c>
      <c r="E254" s="216" t="s">
        <v>372</v>
      </c>
      <c r="F254" s="217" t="s">
        <v>373</v>
      </c>
      <c r="G254" s="218" t="s">
        <v>177</v>
      </c>
      <c r="H254" s="219">
        <v>0.95999999999999996</v>
      </c>
      <c r="I254" s="220"/>
      <c r="J254" s="221">
        <f>ROUND(I254*H254,2)</f>
        <v>0</v>
      </c>
      <c r="K254" s="217" t="s">
        <v>162</v>
      </c>
      <c r="L254" s="42"/>
      <c r="M254" s="222" t="s">
        <v>1</v>
      </c>
      <c r="N254" s="223" t="s">
        <v>42</v>
      </c>
      <c r="O254" s="78"/>
      <c r="P254" s="224">
        <f>O254*H254</f>
        <v>0</v>
      </c>
      <c r="Q254" s="224">
        <v>2.4778600000000002</v>
      </c>
      <c r="R254" s="224">
        <f>Q254*H254</f>
        <v>2.3787456000000002</v>
      </c>
      <c r="S254" s="224">
        <v>0</v>
      </c>
      <c r="T254" s="225">
        <f>S254*H254</f>
        <v>0</v>
      </c>
      <c r="AR254" s="16" t="s">
        <v>163</v>
      </c>
      <c r="AT254" s="16" t="s">
        <v>158</v>
      </c>
      <c r="AU254" s="16" t="s">
        <v>79</v>
      </c>
      <c r="AY254" s="16" t="s">
        <v>156</v>
      </c>
      <c r="BE254" s="226">
        <f>IF(N254="základní",J254,0)</f>
        <v>0</v>
      </c>
      <c r="BF254" s="226">
        <f>IF(N254="snížená",J254,0)</f>
        <v>0</v>
      </c>
      <c r="BG254" s="226">
        <f>IF(N254="zákl. přenesená",J254,0)</f>
        <v>0</v>
      </c>
      <c r="BH254" s="226">
        <f>IF(N254="sníž. přenesená",J254,0)</f>
        <v>0</v>
      </c>
      <c r="BI254" s="226">
        <f>IF(N254="nulová",J254,0)</f>
        <v>0</v>
      </c>
      <c r="BJ254" s="16" t="s">
        <v>21</v>
      </c>
      <c r="BK254" s="226">
        <f>ROUND(I254*H254,2)</f>
        <v>0</v>
      </c>
      <c r="BL254" s="16" t="s">
        <v>163</v>
      </c>
      <c r="BM254" s="16" t="s">
        <v>921</v>
      </c>
    </row>
    <row r="255" s="1" customFormat="1">
      <c r="B255" s="37"/>
      <c r="C255" s="38"/>
      <c r="D255" s="227" t="s">
        <v>165</v>
      </c>
      <c r="E255" s="38"/>
      <c r="F255" s="228" t="s">
        <v>375</v>
      </c>
      <c r="G255" s="38"/>
      <c r="H255" s="38"/>
      <c r="I255" s="142"/>
      <c r="J255" s="38"/>
      <c r="K255" s="38"/>
      <c r="L255" s="42"/>
      <c r="M255" s="229"/>
      <c r="N255" s="78"/>
      <c r="O255" s="78"/>
      <c r="P255" s="78"/>
      <c r="Q255" s="78"/>
      <c r="R255" s="78"/>
      <c r="S255" s="78"/>
      <c r="T255" s="79"/>
      <c r="AT255" s="16" t="s">
        <v>165</v>
      </c>
      <c r="AU255" s="16" t="s">
        <v>79</v>
      </c>
    </row>
    <row r="256" s="1" customFormat="1">
      <c r="B256" s="37"/>
      <c r="C256" s="38"/>
      <c r="D256" s="227" t="s">
        <v>167</v>
      </c>
      <c r="E256" s="38"/>
      <c r="F256" s="230" t="s">
        <v>376</v>
      </c>
      <c r="G256" s="38"/>
      <c r="H256" s="38"/>
      <c r="I256" s="142"/>
      <c r="J256" s="38"/>
      <c r="K256" s="38"/>
      <c r="L256" s="42"/>
      <c r="M256" s="229"/>
      <c r="N256" s="78"/>
      <c r="O256" s="78"/>
      <c r="P256" s="78"/>
      <c r="Q256" s="78"/>
      <c r="R256" s="78"/>
      <c r="S256" s="78"/>
      <c r="T256" s="79"/>
      <c r="AT256" s="16" t="s">
        <v>167</v>
      </c>
      <c r="AU256" s="16" t="s">
        <v>79</v>
      </c>
    </row>
    <row r="257" s="13" customFormat="1">
      <c r="B257" s="241"/>
      <c r="C257" s="242"/>
      <c r="D257" s="227" t="s">
        <v>169</v>
      </c>
      <c r="E257" s="243" t="s">
        <v>1</v>
      </c>
      <c r="F257" s="244" t="s">
        <v>377</v>
      </c>
      <c r="G257" s="242"/>
      <c r="H257" s="245">
        <v>0.95999999999999996</v>
      </c>
      <c r="I257" s="246"/>
      <c r="J257" s="242"/>
      <c r="K257" s="242"/>
      <c r="L257" s="247"/>
      <c r="M257" s="248"/>
      <c r="N257" s="249"/>
      <c r="O257" s="249"/>
      <c r="P257" s="249"/>
      <c r="Q257" s="249"/>
      <c r="R257" s="249"/>
      <c r="S257" s="249"/>
      <c r="T257" s="250"/>
      <c r="AT257" s="251" t="s">
        <v>169</v>
      </c>
      <c r="AU257" s="251" t="s">
        <v>79</v>
      </c>
      <c r="AV257" s="13" t="s">
        <v>79</v>
      </c>
      <c r="AW257" s="13" t="s">
        <v>34</v>
      </c>
      <c r="AX257" s="13" t="s">
        <v>21</v>
      </c>
      <c r="AY257" s="251" t="s">
        <v>156</v>
      </c>
    </row>
    <row r="258" s="1" customFormat="1" ht="16.5" customHeight="1">
      <c r="B258" s="37"/>
      <c r="C258" s="215" t="s">
        <v>386</v>
      </c>
      <c r="D258" s="215" t="s">
        <v>158</v>
      </c>
      <c r="E258" s="216" t="s">
        <v>379</v>
      </c>
      <c r="F258" s="217" t="s">
        <v>380</v>
      </c>
      <c r="G258" s="218" t="s">
        <v>161</v>
      </c>
      <c r="H258" s="219">
        <v>4.4800000000000004</v>
      </c>
      <c r="I258" s="220"/>
      <c r="J258" s="221">
        <f>ROUND(I258*H258,2)</f>
        <v>0</v>
      </c>
      <c r="K258" s="217" t="s">
        <v>162</v>
      </c>
      <c r="L258" s="42"/>
      <c r="M258" s="222" t="s">
        <v>1</v>
      </c>
      <c r="N258" s="223" t="s">
        <v>42</v>
      </c>
      <c r="O258" s="78"/>
      <c r="P258" s="224">
        <f>O258*H258</f>
        <v>0</v>
      </c>
      <c r="Q258" s="224">
        <v>0.041744200000000002</v>
      </c>
      <c r="R258" s="224">
        <f>Q258*H258</f>
        <v>0.18701401600000003</v>
      </c>
      <c r="S258" s="224">
        <v>0</v>
      </c>
      <c r="T258" s="225">
        <f>S258*H258</f>
        <v>0</v>
      </c>
      <c r="AR258" s="16" t="s">
        <v>163</v>
      </c>
      <c r="AT258" s="16" t="s">
        <v>158</v>
      </c>
      <c r="AU258" s="16" t="s">
        <v>79</v>
      </c>
      <c r="AY258" s="16" t="s">
        <v>156</v>
      </c>
      <c r="BE258" s="226">
        <f>IF(N258="základní",J258,0)</f>
        <v>0</v>
      </c>
      <c r="BF258" s="226">
        <f>IF(N258="snížená",J258,0)</f>
        <v>0</v>
      </c>
      <c r="BG258" s="226">
        <f>IF(N258="zákl. přenesená",J258,0)</f>
        <v>0</v>
      </c>
      <c r="BH258" s="226">
        <f>IF(N258="sníž. přenesená",J258,0)</f>
        <v>0</v>
      </c>
      <c r="BI258" s="226">
        <f>IF(N258="nulová",J258,0)</f>
        <v>0</v>
      </c>
      <c r="BJ258" s="16" t="s">
        <v>21</v>
      </c>
      <c r="BK258" s="226">
        <f>ROUND(I258*H258,2)</f>
        <v>0</v>
      </c>
      <c r="BL258" s="16" t="s">
        <v>163</v>
      </c>
      <c r="BM258" s="16" t="s">
        <v>922</v>
      </c>
    </row>
    <row r="259" s="1" customFormat="1">
      <c r="B259" s="37"/>
      <c r="C259" s="38"/>
      <c r="D259" s="227" t="s">
        <v>165</v>
      </c>
      <c r="E259" s="38"/>
      <c r="F259" s="228" t="s">
        <v>382</v>
      </c>
      <c r="G259" s="38"/>
      <c r="H259" s="38"/>
      <c r="I259" s="142"/>
      <c r="J259" s="38"/>
      <c r="K259" s="38"/>
      <c r="L259" s="42"/>
      <c r="M259" s="229"/>
      <c r="N259" s="78"/>
      <c r="O259" s="78"/>
      <c r="P259" s="78"/>
      <c r="Q259" s="78"/>
      <c r="R259" s="78"/>
      <c r="S259" s="78"/>
      <c r="T259" s="79"/>
      <c r="AT259" s="16" t="s">
        <v>165</v>
      </c>
      <c r="AU259" s="16" t="s">
        <v>79</v>
      </c>
    </row>
    <row r="260" s="1" customFormat="1">
      <c r="B260" s="37"/>
      <c r="C260" s="38"/>
      <c r="D260" s="227" t="s">
        <v>167</v>
      </c>
      <c r="E260" s="38"/>
      <c r="F260" s="230" t="s">
        <v>383</v>
      </c>
      <c r="G260" s="38"/>
      <c r="H260" s="38"/>
      <c r="I260" s="142"/>
      <c r="J260" s="38"/>
      <c r="K260" s="38"/>
      <c r="L260" s="42"/>
      <c r="M260" s="229"/>
      <c r="N260" s="78"/>
      <c r="O260" s="78"/>
      <c r="P260" s="78"/>
      <c r="Q260" s="78"/>
      <c r="R260" s="78"/>
      <c r="S260" s="78"/>
      <c r="T260" s="79"/>
      <c r="AT260" s="16" t="s">
        <v>167</v>
      </c>
      <c r="AU260" s="16" t="s">
        <v>79</v>
      </c>
    </row>
    <row r="261" s="13" customFormat="1">
      <c r="B261" s="241"/>
      <c r="C261" s="242"/>
      <c r="D261" s="227" t="s">
        <v>169</v>
      </c>
      <c r="E261" s="243" t="s">
        <v>1</v>
      </c>
      <c r="F261" s="244" t="s">
        <v>384</v>
      </c>
      <c r="G261" s="242"/>
      <c r="H261" s="245">
        <v>4</v>
      </c>
      <c r="I261" s="246"/>
      <c r="J261" s="242"/>
      <c r="K261" s="242"/>
      <c r="L261" s="247"/>
      <c r="M261" s="248"/>
      <c r="N261" s="249"/>
      <c r="O261" s="249"/>
      <c r="P261" s="249"/>
      <c r="Q261" s="249"/>
      <c r="R261" s="249"/>
      <c r="S261" s="249"/>
      <c r="T261" s="250"/>
      <c r="AT261" s="251" t="s">
        <v>169</v>
      </c>
      <c r="AU261" s="251" t="s">
        <v>79</v>
      </c>
      <c r="AV261" s="13" t="s">
        <v>79</v>
      </c>
      <c r="AW261" s="13" t="s">
        <v>34</v>
      </c>
      <c r="AX261" s="13" t="s">
        <v>71</v>
      </c>
      <c r="AY261" s="251" t="s">
        <v>156</v>
      </c>
    </row>
    <row r="262" s="13" customFormat="1">
      <c r="B262" s="241"/>
      <c r="C262" s="242"/>
      <c r="D262" s="227" t="s">
        <v>169</v>
      </c>
      <c r="E262" s="243" t="s">
        <v>1</v>
      </c>
      <c r="F262" s="244" t="s">
        <v>385</v>
      </c>
      <c r="G262" s="242"/>
      <c r="H262" s="245">
        <v>0.47999999999999998</v>
      </c>
      <c r="I262" s="246"/>
      <c r="J262" s="242"/>
      <c r="K262" s="242"/>
      <c r="L262" s="247"/>
      <c r="M262" s="248"/>
      <c r="N262" s="249"/>
      <c r="O262" s="249"/>
      <c r="P262" s="249"/>
      <c r="Q262" s="249"/>
      <c r="R262" s="249"/>
      <c r="S262" s="249"/>
      <c r="T262" s="250"/>
      <c r="AT262" s="251" t="s">
        <v>169</v>
      </c>
      <c r="AU262" s="251" t="s">
        <v>79</v>
      </c>
      <c r="AV262" s="13" t="s">
        <v>79</v>
      </c>
      <c r="AW262" s="13" t="s">
        <v>34</v>
      </c>
      <c r="AX262" s="13" t="s">
        <v>71</v>
      </c>
      <c r="AY262" s="251" t="s">
        <v>156</v>
      </c>
    </row>
    <row r="263" s="14" customFormat="1">
      <c r="B263" s="252"/>
      <c r="C263" s="253"/>
      <c r="D263" s="227" t="s">
        <v>169</v>
      </c>
      <c r="E263" s="254" t="s">
        <v>1</v>
      </c>
      <c r="F263" s="255" t="s">
        <v>174</v>
      </c>
      <c r="G263" s="253"/>
      <c r="H263" s="256">
        <v>4.4800000000000004</v>
      </c>
      <c r="I263" s="257"/>
      <c r="J263" s="253"/>
      <c r="K263" s="253"/>
      <c r="L263" s="258"/>
      <c r="M263" s="259"/>
      <c r="N263" s="260"/>
      <c r="O263" s="260"/>
      <c r="P263" s="260"/>
      <c r="Q263" s="260"/>
      <c r="R263" s="260"/>
      <c r="S263" s="260"/>
      <c r="T263" s="261"/>
      <c r="AT263" s="262" t="s">
        <v>169</v>
      </c>
      <c r="AU263" s="262" t="s">
        <v>79</v>
      </c>
      <c r="AV263" s="14" t="s">
        <v>163</v>
      </c>
      <c r="AW263" s="14" t="s">
        <v>34</v>
      </c>
      <c r="AX263" s="14" t="s">
        <v>21</v>
      </c>
      <c r="AY263" s="262" t="s">
        <v>156</v>
      </c>
    </row>
    <row r="264" s="1" customFormat="1" ht="16.5" customHeight="1">
      <c r="B264" s="37"/>
      <c r="C264" s="215" t="s">
        <v>391</v>
      </c>
      <c r="D264" s="215" t="s">
        <v>158</v>
      </c>
      <c r="E264" s="216" t="s">
        <v>387</v>
      </c>
      <c r="F264" s="217" t="s">
        <v>388</v>
      </c>
      <c r="G264" s="218" t="s">
        <v>161</v>
      </c>
      <c r="H264" s="219">
        <v>4.4800000000000004</v>
      </c>
      <c r="I264" s="220"/>
      <c r="J264" s="221">
        <f>ROUND(I264*H264,2)</f>
        <v>0</v>
      </c>
      <c r="K264" s="217" t="s">
        <v>162</v>
      </c>
      <c r="L264" s="42"/>
      <c r="M264" s="222" t="s">
        <v>1</v>
      </c>
      <c r="N264" s="223" t="s">
        <v>42</v>
      </c>
      <c r="O264" s="78"/>
      <c r="P264" s="224">
        <f>O264*H264</f>
        <v>0</v>
      </c>
      <c r="Q264" s="224">
        <v>1.5E-05</v>
      </c>
      <c r="R264" s="224">
        <f>Q264*H264</f>
        <v>6.7200000000000007E-05</v>
      </c>
      <c r="S264" s="224">
        <v>0</v>
      </c>
      <c r="T264" s="225">
        <f>S264*H264</f>
        <v>0</v>
      </c>
      <c r="AR264" s="16" t="s">
        <v>163</v>
      </c>
      <c r="AT264" s="16" t="s">
        <v>158</v>
      </c>
      <c r="AU264" s="16" t="s">
        <v>79</v>
      </c>
      <c r="AY264" s="16" t="s">
        <v>156</v>
      </c>
      <c r="BE264" s="226">
        <f>IF(N264="základní",J264,0)</f>
        <v>0</v>
      </c>
      <c r="BF264" s="226">
        <f>IF(N264="snížená",J264,0)</f>
        <v>0</v>
      </c>
      <c r="BG264" s="226">
        <f>IF(N264="zákl. přenesená",J264,0)</f>
        <v>0</v>
      </c>
      <c r="BH264" s="226">
        <f>IF(N264="sníž. přenesená",J264,0)</f>
        <v>0</v>
      </c>
      <c r="BI264" s="226">
        <f>IF(N264="nulová",J264,0)</f>
        <v>0</v>
      </c>
      <c r="BJ264" s="16" t="s">
        <v>21</v>
      </c>
      <c r="BK264" s="226">
        <f>ROUND(I264*H264,2)</f>
        <v>0</v>
      </c>
      <c r="BL264" s="16" t="s">
        <v>163</v>
      </c>
      <c r="BM264" s="16" t="s">
        <v>923</v>
      </c>
    </row>
    <row r="265" s="1" customFormat="1">
      <c r="B265" s="37"/>
      <c r="C265" s="38"/>
      <c r="D265" s="227" t="s">
        <v>165</v>
      </c>
      <c r="E265" s="38"/>
      <c r="F265" s="228" t="s">
        <v>390</v>
      </c>
      <c r="G265" s="38"/>
      <c r="H265" s="38"/>
      <c r="I265" s="142"/>
      <c r="J265" s="38"/>
      <c r="K265" s="38"/>
      <c r="L265" s="42"/>
      <c r="M265" s="229"/>
      <c r="N265" s="78"/>
      <c r="O265" s="78"/>
      <c r="P265" s="78"/>
      <c r="Q265" s="78"/>
      <c r="R265" s="78"/>
      <c r="S265" s="78"/>
      <c r="T265" s="79"/>
      <c r="AT265" s="16" t="s">
        <v>165</v>
      </c>
      <c r="AU265" s="16" t="s">
        <v>79</v>
      </c>
    </row>
    <row r="266" s="1" customFormat="1">
      <c r="B266" s="37"/>
      <c r="C266" s="38"/>
      <c r="D266" s="227" t="s">
        <v>167</v>
      </c>
      <c r="E266" s="38"/>
      <c r="F266" s="230" t="s">
        <v>383</v>
      </c>
      <c r="G266" s="38"/>
      <c r="H266" s="38"/>
      <c r="I266" s="142"/>
      <c r="J266" s="38"/>
      <c r="K266" s="38"/>
      <c r="L266" s="42"/>
      <c r="M266" s="229"/>
      <c r="N266" s="78"/>
      <c r="O266" s="78"/>
      <c r="P266" s="78"/>
      <c r="Q266" s="78"/>
      <c r="R266" s="78"/>
      <c r="S266" s="78"/>
      <c r="T266" s="79"/>
      <c r="AT266" s="16" t="s">
        <v>167</v>
      </c>
      <c r="AU266" s="16" t="s">
        <v>79</v>
      </c>
    </row>
    <row r="267" s="1" customFormat="1" ht="16.5" customHeight="1">
      <c r="B267" s="37"/>
      <c r="C267" s="215" t="s">
        <v>401</v>
      </c>
      <c r="D267" s="215" t="s">
        <v>158</v>
      </c>
      <c r="E267" s="216" t="s">
        <v>392</v>
      </c>
      <c r="F267" s="217" t="s">
        <v>393</v>
      </c>
      <c r="G267" s="218" t="s">
        <v>282</v>
      </c>
      <c r="H267" s="219">
        <v>0.13300000000000001</v>
      </c>
      <c r="I267" s="220"/>
      <c r="J267" s="221">
        <f>ROUND(I267*H267,2)</f>
        <v>0</v>
      </c>
      <c r="K267" s="217" t="s">
        <v>162</v>
      </c>
      <c r="L267" s="42"/>
      <c r="M267" s="222" t="s">
        <v>1</v>
      </c>
      <c r="N267" s="223" t="s">
        <v>42</v>
      </c>
      <c r="O267" s="78"/>
      <c r="P267" s="224">
        <f>O267*H267</f>
        <v>0</v>
      </c>
      <c r="Q267" s="224">
        <v>1.0487652000000001</v>
      </c>
      <c r="R267" s="224">
        <f>Q267*H267</f>
        <v>0.1394857716</v>
      </c>
      <c r="S267" s="224">
        <v>0</v>
      </c>
      <c r="T267" s="225">
        <f>S267*H267</f>
        <v>0</v>
      </c>
      <c r="AR267" s="16" t="s">
        <v>163</v>
      </c>
      <c r="AT267" s="16" t="s">
        <v>158</v>
      </c>
      <c r="AU267" s="16" t="s">
        <v>79</v>
      </c>
      <c r="AY267" s="16" t="s">
        <v>156</v>
      </c>
      <c r="BE267" s="226">
        <f>IF(N267="základní",J267,0)</f>
        <v>0</v>
      </c>
      <c r="BF267" s="226">
        <f>IF(N267="snížená",J267,0)</f>
        <v>0</v>
      </c>
      <c r="BG267" s="226">
        <f>IF(N267="zákl. přenesená",J267,0)</f>
        <v>0</v>
      </c>
      <c r="BH267" s="226">
        <f>IF(N267="sníž. přenesená",J267,0)</f>
        <v>0</v>
      </c>
      <c r="BI267" s="226">
        <f>IF(N267="nulová",J267,0)</f>
        <v>0</v>
      </c>
      <c r="BJ267" s="16" t="s">
        <v>21</v>
      </c>
      <c r="BK267" s="226">
        <f>ROUND(I267*H267,2)</f>
        <v>0</v>
      </c>
      <c r="BL267" s="16" t="s">
        <v>163</v>
      </c>
      <c r="BM267" s="16" t="s">
        <v>924</v>
      </c>
    </row>
    <row r="268" s="1" customFormat="1">
      <c r="B268" s="37"/>
      <c r="C268" s="38"/>
      <c r="D268" s="227" t="s">
        <v>165</v>
      </c>
      <c r="E268" s="38"/>
      <c r="F268" s="228" t="s">
        <v>395</v>
      </c>
      <c r="G268" s="38"/>
      <c r="H268" s="38"/>
      <c r="I268" s="142"/>
      <c r="J268" s="38"/>
      <c r="K268" s="38"/>
      <c r="L268" s="42"/>
      <c r="M268" s="229"/>
      <c r="N268" s="78"/>
      <c r="O268" s="78"/>
      <c r="P268" s="78"/>
      <c r="Q268" s="78"/>
      <c r="R268" s="78"/>
      <c r="S268" s="78"/>
      <c r="T268" s="79"/>
      <c r="AT268" s="16" t="s">
        <v>165</v>
      </c>
      <c r="AU268" s="16" t="s">
        <v>79</v>
      </c>
    </row>
    <row r="269" s="1" customFormat="1">
      <c r="B269" s="37"/>
      <c r="C269" s="38"/>
      <c r="D269" s="227" t="s">
        <v>167</v>
      </c>
      <c r="E269" s="38"/>
      <c r="F269" s="230" t="s">
        <v>396</v>
      </c>
      <c r="G269" s="38"/>
      <c r="H269" s="38"/>
      <c r="I269" s="142"/>
      <c r="J269" s="38"/>
      <c r="K269" s="38"/>
      <c r="L269" s="42"/>
      <c r="M269" s="229"/>
      <c r="N269" s="78"/>
      <c r="O269" s="78"/>
      <c r="P269" s="78"/>
      <c r="Q269" s="78"/>
      <c r="R269" s="78"/>
      <c r="S269" s="78"/>
      <c r="T269" s="79"/>
      <c r="AT269" s="16" t="s">
        <v>167</v>
      </c>
      <c r="AU269" s="16" t="s">
        <v>79</v>
      </c>
    </row>
    <row r="270" s="12" customFormat="1">
      <c r="B270" s="231"/>
      <c r="C270" s="232"/>
      <c r="D270" s="227" t="s">
        <v>169</v>
      </c>
      <c r="E270" s="233" t="s">
        <v>1</v>
      </c>
      <c r="F270" s="234" t="s">
        <v>397</v>
      </c>
      <c r="G270" s="232"/>
      <c r="H270" s="233" t="s">
        <v>1</v>
      </c>
      <c r="I270" s="235"/>
      <c r="J270" s="232"/>
      <c r="K270" s="232"/>
      <c r="L270" s="236"/>
      <c r="M270" s="237"/>
      <c r="N270" s="238"/>
      <c r="O270" s="238"/>
      <c r="P270" s="238"/>
      <c r="Q270" s="238"/>
      <c r="R270" s="238"/>
      <c r="S270" s="238"/>
      <c r="T270" s="239"/>
      <c r="AT270" s="240" t="s">
        <v>169</v>
      </c>
      <c r="AU270" s="240" t="s">
        <v>79</v>
      </c>
      <c r="AV270" s="12" t="s">
        <v>21</v>
      </c>
      <c r="AW270" s="12" t="s">
        <v>34</v>
      </c>
      <c r="AX270" s="12" t="s">
        <v>71</v>
      </c>
      <c r="AY270" s="240" t="s">
        <v>156</v>
      </c>
    </row>
    <row r="271" s="13" customFormat="1">
      <c r="B271" s="241"/>
      <c r="C271" s="242"/>
      <c r="D271" s="227" t="s">
        <v>169</v>
      </c>
      <c r="E271" s="243" t="s">
        <v>1</v>
      </c>
      <c r="F271" s="244" t="s">
        <v>398</v>
      </c>
      <c r="G271" s="242"/>
      <c r="H271" s="245">
        <v>0.033000000000000002</v>
      </c>
      <c r="I271" s="246"/>
      <c r="J271" s="242"/>
      <c r="K271" s="242"/>
      <c r="L271" s="247"/>
      <c r="M271" s="248"/>
      <c r="N271" s="249"/>
      <c r="O271" s="249"/>
      <c r="P271" s="249"/>
      <c r="Q271" s="249"/>
      <c r="R271" s="249"/>
      <c r="S271" s="249"/>
      <c r="T271" s="250"/>
      <c r="AT271" s="251" t="s">
        <v>169</v>
      </c>
      <c r="AU271" s="251" t="s">
        <v>79</v>
      </c>
      <c r="AV271" s="13" t="s">
        <v>79</v>
      </c>
      <c r="AW271" s="13" t="s">
        <v>34</v>
      </c>
      <c r="AX271" s="13" t="s">
        <v>71</v>
      </c>
      <c r="AY271" s="251" t="s">
        <v>156</v>
      </c>
    </row>
    <row r="272" s="12" customFormat="1">
      <c r="B272" s="231"/>
      <c r="C272" s="232"/>
      <c r="D272" s="227" t="s">
        <v>169</v>
      </c>
      <c r="E272" s="233" t="s">
        <v>1</v>
      </c>
      <c r="F272" s="234" t="s">
        <v>399</v>
      </c>
      <c r="G272" s="232"/>
      <c r="H272" s="233" t="s">
        <v>1</v>
      </c>
      <c r="I272" s="235"/>
      <c r="J272" s="232"/>
      <c r="K272" s="232"/>
      <c r="L272" s="236"/>
      <c r="M272" s="237"/>
      <c r="N272" s="238"/>
      <c r="O272" s="238"/>
      <c r="P272" s="238"/>
      <c r="Q272" s="238"/>
      <c r="R272" s="238"/>
      <c r="S272" s="238"/>
      <c r="T272" s="239"/>
      <c r="AT272" s="240" t="s">
        <v>169</v>
      </c>
      <c r="AU272" s="240" t="s">
        <v>79</v>
      </c>
      <c r="AV272" s="12" t="s">
        <v>21</v>
      </c>
      <c r="AW272" s="12" t="s">
        <v>34</v>
      </c>
      <c r="AX272" s="12" t="s">
        <v>71</v>
      </c>
      <c r="AY272" s="240" t="s">
        <v>156</v>
      </c>
    </row>
    <row r="273" s="13" customFormat="1">
      <c r="B273" s="241"/>
      <c r="C273" s="242"/>
      <c r="D273" s="227" t="s">
        <v>169</v>
      </c>
      <c r="E273" s="243" t="s">
        <v>1</v>
      </c>
      <c r="F273" s="244" t="s">
        <v>400</v>
      </c>
      <c r="G273" s="242"/>
      <c r="H273" s="245">
        <v>0.10000000000000001</v>
      </c>
      <c r="I273" s="246"/>
      <c r="J273" s="242"/>
      <c r="K273" s="242"/>
      <c r="L273" s="247"/>
      <c r="M273" s="248"/>
      <c r="N273" s="249"/>
      <c r="O273" s="249"/>
      <c r="P273" s="249"/>
      <c r="Q273" s="249"/>
      <c r="R273" s="249"/>
      <c r="S273" s="249"/>
      <c r="T273" s="250"/>
      <c r="AT273" s="251" t="s">
        <v>169</v>
      </c>
      <c r="AU273" s="251" t="s">
        <v>79</v>
      </c>
      <c r="AV273" s="13" t="s">
        <v>79</v>
      </c>
      <c r="AW273" s="13" t="s">
        <v>34</v>
      </c>
      <c r="AX273" s="13" t="s">
        <v>71</v>
      </c>
      <c r="AY273" s="251" t="s">
        <v>156</v>
      </c>
    </row>
    <row r="274" s="14" customFormat="1">
      <c r="B274" s="252"/>
      <c r="C274" s="253"/>
      <c r="D274" s="227" t="s">
        <v>169</v>
      </c>
      <c r="E274" s="254" t="s">
        <v>1</v>
      </c>
      <c r="F274" s="255" t="s">
        <v>174</v>
      </c>
      <c r="G274" s="253"/>
      <c r="H274" s="256">
        <v>0.13300000000000001</v>
      </c>
      <c r="I274" s="257"/>
      <c r="J274" s="253"/>
      <c r="K274" s="253"/>
      <c r="L274" s="258"/>
      <c r="M274" s="259"/>
      <c r="N274" s="260"/>
      <c r="O274" s="260"/>
      <c r="P274" s="260"/>
      <c r="Q274" s="260"/>
      <c r="R274" s="260"/>
      <c r="S274" s="260"/>
      <c r="T274" s="261"/>
      <c r="AT274" s="262" t="s">
        <v>169</v>
      </c>
      <c r="AU274" s="262" t="s">
        <v>79</v>
      </c>
      <c r="AV274" s="14" t="s">
        <v>163</v>
      </c>
      <c r="AW274" s="14" t="s">
        <v>34</v>
      </c>
      <c r="AX274" s="14" t="s">
        <v>21</v>
      </c>
      <c r="AY274" s="262" t="s">
        <v>156</v>
      </c>
    </row>
    <row r="275" s="1" customFormat="1" ht="16.5" customHeight="1">
      <c r="B275" s="37"/>
      <c r="C275" s="215" t="s">
        <v>408</v>
      </c>
      <c r="D275" s="215" t="s">
        <v>158</v>
      </c>
      <c r="E275" s="216" t="s">
        <v>402</v>
      </c>
      <c r="F275" s="217" t="s">
        <v>403</v>
      </c>
      <c r="G275" s="218" t="s">
        <v>185</v>
      </c>
      <c r="H275" s="219">
        <v>14</v>
      </c>
      <c r="I275" s="220"/>
      <c r="J275" s="221">
        <f>ROUND(I275*H275,2)</f>
        <v>0</v>
      </c>
      <c r="K275" s="217" t="s">
        <v>162</v>
      </c>
      <c r="L275" s="42"/>
      <c r="M275" s="222" t="s">
        <v>1</v>
      </c>
      <c r="N275" s="223" t="s">
        <v>42</v>
      </c>
      <c r="O275" s="78"/>
      <c r="P275" s="224">
        <f>O275*H275</f>
        <v>0</v>
      </c>
      <c r="Q275" s="224">
        <v>0.00662</v>
      </c>
      <c r="R275" s="224">
        <f>Q275*H275</f>
        <v>0.092679999999999998</v>
      </c>
      <c r="S275" s="224">
        <v>0</v>
      </c>
      <c r="T275" s="225">
        <f>S275*H275</f>
        <v>0</v>
      </c>
      <c r="AR275" s="16" t="s">
        <v>163</v>
      </c>
      <c r="AT275" s="16" t="s">
        <v>158</v>
      </c>
      <c r="AU275" s="16" t="s">
        <v>79</v>
      </c>
      <c r="AY275" s="16" t="s">
        <v>156</v>
      </c>
      <c r="BE275" s="226">
        <f>IF(N275="základní",J275,0)</f>
        <v>0</v>
      </c>
      <c r="BF275" s="226">
        <f>IF(N275="snížená",J275,0)</f>
        <v>0</v>
      </c>
      <c r="BG275" s="226">
        <f>IF(N275="zákl. přenesená",J275,0)</f>
        <v>0</v>
      </c>
      <c r="BH275" s="226">
        <f>IF(N275="sníž. přenesená",J275,0)</f>
        <v>0</v>
      </c>
      <c r="BI275" s="226">
        <f>IF(N275="nulová",J275,0)</f>
        <v>0</v>
      </c>
      <c r="BJ275" s="16" t="s">
        <v>21</v>
      </c>
      <c r="BK275" s="226">
        <f>ROUND(I275*H275,2)</f>
        <v>0</v>
      </c>
      <c r="BL275" s="16" t="s">
        <v>163</v>
      </c>
      <c r="BM275" s="16" t="s">
        <v>925</v>
      </c>
    </row>
    <row r="276" s="1" customFormat="1">
      <c r="B276" s="37"/>
      <c r="C276" s="38"/>
      <c r="D276" s="227" t="s">
        <v>165</v>
      </c>
      <c r="E276" s="38"/>
      <c r="F276" s="228" t="s">
        <v>405</v>
      </c>
      <c r="G276" s="38"/>
      <c r="H276" s="38"/>
      <c r="I276" s="142"/>
      <c r="J276" s="38"/>
      <c r="K276" s="38"/>
      <c r="L276" s="42"/>
      <c r="M276" s="229"/>
      <c r="N276" s="78"/>
      <c r="O276" s="78"/>
      <c r="P276" s="78"/>
      <c r="Q276" s="78"/>
      <c r="R276" s="78"/>
      <c r="S276" s="78"/>
      <c r="T276" s="79"/>
      <c r="AT276" s="16" t="s">
        <v>165</v>
      </c>
      <c r="AU276" s="16" t="s">
        <v>79</v>
      </c>
    </row>
    <row r="277" s="1" customFormat="1">
      <c r="B277" s="37"/>
      <c r="C277" s="38"/>
      <c r="D277" s="227" t="s">
        <v>167</v>
      </c>
      <c r="E277" s="38"/>
      <c r="F277" s="230" t="s">
        <v>406</v>
      </c>
      <c r="G277" s="38"/>
      <c r="H277" s="38"/>
      <c r="I277" s="142"/>
      <c r="J277" s="38"/>
      <c r="K277" s="38"/>
      <c r="L277" s="42"/>
      <c r="M277" s="229"/>
      <c r="N277" s="78"/>
      <c r="O277" s="78"/>
      <c r="P277" s="78"/>
      <c r="Q277" s="78"/>
      <c r="R277" s="78"/>
      <c r="S277" s="78"/>
      <c r="T277" s="79"/>
      <c r="AT277" s="16" t="s">
        <v>167</v>
      </c>
      <c r="AU277" s="16" t="s">
        <v>79</v>
      </c>
    </row>
    <row r="278" s="11" customFormat="1" ht="22.8" customHeight="1">
      <c r="B278" s="199"/>
      <c r="C278" s="200"/>
      <c r="D278" s="201" t="s">
        <v>70</v>
      </c>
      <c r="E278" s="213" t="s">
        <v>163</v>
      </c>
      <c r="F278" s="213" t="s">
        <v>407</v>
      </c>
      <c r="G278" s="200"/>
      <c r="H278" s="200"/>
      <c r="I278" s="203"/>
      <c r="J278" s="214">
        <f>BK278</f>
        <v>0</v>
      </c>
      <c r="K278" s="200"/>
      <c r="L278" s="205"/>
      <c r="M278" s="206"/>
      <c r="N278" s="207"/>
      <c r="O278" s="207"/>
      <c r="P278" s="208">
        <f>SUM(P279:P325)</f>
        <v>0</v>
      </c>
      <c r="Q278" s="207"/>
      <c r="R278" s="208">
        <f>SUM(R279:R325)</f>
        <v>83.885167268000004</v>
      </c>
      <c r="S278" s="207"/>
      <c r="T278" s="209">
        <f>SUM(T279:T325)</f>
        <v>0</v>
      </c>
      <c r="AR278" s="210" t="s">
        <v>21</v>
      </c>
      <c r="AT278" s="211" t="s">
        <v>70</v>
      </c>
      <c r="AU278" s="211" t="s">
        <v>21</v>
      </c>
      <c r="AY278" s="210" t="s">
        <v>156</v>
      </c>
      <c r="BK278" s="212">
        <f>SUM(BK279:BK325)</f>
        <v>0</v>
      </c>
    </row>
    <row r="279" s="1" customFormat="1" ht="16.5" customHeight="1">
      <c r="B279" s="37"/>
      <c r="C279" s="215" t="s">
        <v>415</v>
      </c>
      <c r="D279" s="215" t="s">
        <v>158</v>
      </c>
      <c r="E279" s="216" t="s">
        <v>450</v>
      </c>
      <c r="F279" s="217" t="s">
        <v>451</v>
      </c>
      <c r="G279" s="218" t="s">
        <v>282</v>
      </c>
      <c r="H279" s="219">
        <v>0.191</v>
      </c>
      <c r="I279" s="220"/>
      <c r="J279" s="221">
        <f>ROUND(I279*H279,2)</f>
        <v>0</v>
      </c>
      <c r="K279" s="217" t="s">
        <v>162</v>
      </c>
      <c r="L279" s="42"/>
      <c r="M279" s="222" t="s">
        <v>1</v>
      </c>
      <c r="N279" s="223" t="s">
        <v>42</v>
      </c>
      <c r="O279" s="78"/>
      <c r="P279" s="224">
        <f>O279*H279</f>
        <v>0</v>
      </c>
      <c r="Q279" s="224">
        <v>1.0606599999999999</v>
      </c>
      <c r="R279" s="224">
        <f>Q279*H279</f>
        <v>0.20258605999999998</v>
      </c>
      <c r="S279" s="224">
        <v>0</v>
      </c>
      <c r="T279" s="225">
        <f>S279*H279</f>
        <v>0</v>
      </c>
      <c r="AR279" s="16" t="s">
        <v>163</v>
      </c>
      <c r="AT279" s="16" t="s">
        <v>158</v>
      </c>
      <c r="AU279" s="16" t="s">
        <v>79</v>
      </c>
      <c r="AY279" s="16" t="s">
        <v>156</v>
      </c>
      <c r="BE279" s="226">
        <f>IF(N279="základní",J279,0)</f>
        <v>0</v>
      </c>
      <c r="BF279" s="226">
        <f>IF(N279="snížená",J279,0)</f>
        <v>0</v>
      </c>
      <c r="BG279" s="226">
        <f>IF(N279="zákl. přenesená",J279,0)</f>
        <v>0</v>
      </c>
      <c r="BH279" s="226">
        <f>IF(N279="sníž. přenesená",J279,0)</f>
        <v>0</v>
      </c>
      <c r="BI279" s="226">
        <f>IF(N279="nulová",J279,0)</f>
        <v>0</v>
      </c>
      <c r="BJ279" s="16" t="s">
        <v>21</v>
      </c>
      <c r="BK279" s="226">
        <f>ROUND(I279*H279,2)</f>
        <v>0</v>
      </c>
      <c r="BL279" s="16" t="s">
        <v>163</v>
      </c>
      <c r="BM279" s="16" t="s">
        <v>926</v>
      </c>
    </row>
    <row r="280" s="1" customFormat="1">
      <c r="B280" s="37"/>
      <c r="C280" s="38"/>
      <c r="D280" s="227" t="s">
        <v>165</v>
      </c>
      <c r="E280" s="38"/>
      <c r="F280" s="228" t="s">
        <v>453</v>
      </c>
      <c r="G280" s="38"/>
      <c r="H280" s="38"/>
      <c r="I280" s="142"/>
      <c r="J280" s="38"/>
      <c r="K280" s="38"/>
      <c r="L280" s="42"/>
      <c r="M280" s="229"/>
      <c r="N280" s="78"/>
      <c r="O280" s="78"/>
      <c r="P280" s="78"/>
      <c r="Q280" s="78"/>
      <c r="R280" s="78"/>
      <c r="S280" s="78"/>
      <c r="T280" s="79"/>
      <c r="AT280" s="16" t="s">
        <v>165</v>
      </c>
      <c r="AU280" s="16" t="s">
        <v>79</v>
      </c>
    </row>
    <row r="281" s="1" customFormat="1">
      <c r="B281" s="37"/>
      <c r="C281" s="38"/>
      <c r="D281" s="227" t="s">
        <v>167</v>
      </c>
      <c r="E281" s="38"/>
      <c r="F281" s="230" t="s">
        <v>366</v>
      </c>
      <c r="G281" s="38"/>
      <c r="H281" s="38"/>
      <c r="I281" s="142"/>
      <c r="J281" s="38"/>
      <c r="K281" s="38"/>
      <c r="L281" s="42"/>
      <c r="M281" s="229"/>
      <c r="N281" s="78"/>
      <c r="O281" s="78"/>
      <c r="P281" s="78"/>
      <c r="Q281" s="78"/>
      <c r="R281" s="78"/>
      <c r="S281" s="78"/>
      <c r="T281" s="79"/>
      <c r="AT281" s="16" t="s">
        <v>167</v>
      </c>
      <c r="AU281" s="16" t="s">
        <v>79</v>
      </c>
    </row>
    <row r="282" s="12" customFormat="1">
      <c r="B282" s="231"/>
      <c r="C282" s="232"/>
      <c r="D282" s="227" t="s">
        <v>169</v>
      </c>
      <c r="E282" s="233" t="s">
        <v>1</v>
      </c>
      <c r="F282" s="234" t="s">
        <v>927</v>
      </c>
      <c r="G282" s="232"/>
      <c r="H282" s="233" t="s">
        <v>1</v>
      </c>
      <c r="I282" s="235"/>
      <c r="J282" s="232"/>
      <c r="K282" s="232"/>
      <c r="L282" s="236"/>
      <c r="M282" s="237"/>
      <c r="N282" s="238"/>
      <c r="O282" s="238"/>
      <c r="P282" s="238"/>
      <c r="Q282" s="238"/>
      <c r="R282" s="238"/>
      <c r="S282" s="238"/>
      <c r="T282" s="239"/>
      <c r="AT282" s="240" t="s">
        <v>169</v>
      </c>
      <c r="AU282" s="240" t="s">
        <v>79</v>
      </c>
      <c r="AV282" s="12" t="s">
        <v>21</v>
      </c>
      <c r="AW282" s="12" t="s">
        <v>34</v>
      </c>
      <c r="AX282" s="12" t="s">
        <v>71</v>
      </c>
      <c r="AY282" s="240" t="s">
        <v>156</v>
      </c>
    </row>
    <row r="283" s="13" customFormat="1">
      <c r="B283" s="241"/>
      <c r="C283" s="242"/>
      <c r="D283" s="227" t="s">
        <v>169</v>
      </c>
      <c r="E283" s="243" t="s">
        <v>1</v>
      </c>
      <c r="F283" s="244" t="s">
        <v>928</v>
      </c>
      <c r="G283" s="242"/>
      <c r="H283" s="245">
        <v>0.191</v>
      </c>
      <c r="I283" s="246"/>
      <c r="J283" s="242"/>
      <c r="K283" s="242"/>
      <c r="L283" s="247"/>
      <c r="M283" s="248"/>
      <c r="N283" s="249"/>
      <c r="O283" s="249"/>
      <c r="P283" s="249"/>
      <c r="Q283" s="249"/>
      <c r="R283" s="249"/>
      <c r="S283" s="249"/>
      <c r="T283" s="250"/>
      <c r="AT283" s="251" t="s">
        <v>169</v>
      </c>
      <c r="AU283" s="251" t="s">
        <v>79</v>
      </c>
      <c r="AV283" s="13" t="s">
        <v>79</v>
      </c>
      <c r="AW283" s="13" t="s">
        <v>34</v>
      </c>
      <c r="AX283" s="13" t="s">
        <v>21</v>
      </c>
      <c r="AY283" s="251" t="s">
        <v>156</v>
      </c>
    </row>
    <row r="284" s="1" customFormat="1" ht="16.5" customHeight="1">
      <c r="B284" s="37"/>
      <c r="C284" s="215" t="s">
        <v>426</v>
      </c>
      <c r="D284" s="215" t="s">
        <v>158</v>
      </c>
      <c r="E284" s="216" t="s">
        <v>409</v>
      </c>
      <c r="F284" s="217" t="s">
        <v>410</v>
      </c>
      <c r="G284" s="218" t="s">
        <v>282</v>
      </c>
      <c r="H284" s="219">
        <v>1.3560000000000001</v>
      </c>
      <c r="I284" s="220"/>
      <c r="J284" s="221">
        <f>ROUND(I284*H284,2)</f>
        <v>0</v>
      </c>
      <c r="K284" s="217" t="s">
        <v>162</v>
      </c>
      <c r="L284" s="42"/>
      <c r="M284" s="222" t="s">
        <v>1</v>
      </c>
      <c r="N284" s="223" t="s">
        <v>42</v>
      </c>
      <c r="O284" s="78"/>
      <c r="P284" s="224">
        <f>O284*H284</f>
        <v>0</v>
      </c>
      <c r="Q284" s="224">
        <v>1.0597380000000001</v>
      </c>
      <c r="R284" s="224">
        <f>Q284*H284</f>
        <v>1.4370047280000002</v>
      </c>
      <c r="S284" s="224">
        <v>0</v>
      </c>
      <c r="T284" s="225">
        <f>S284*H284</f>
        <v>0</v>
      </c>
      <c r="AR284" s="16" t="s">
        <v>163</v>
      </c>
      <c r="AT284" s="16" t="s">
        <v>158</v>
      </c>
      <c r="AU284" s="16" t="s">
        <v>79</v>
      </c>
      <c r="AY284" s="16" t="s">
        <v>156</v>
      </c>
      <c r="BE284" s="226">
        <f>IF(N284="základní",J284,0)</f>
        <v>0</v>
      </c>
      <c r="BF284" s="226">
        <f>IF(N284="snížená",J284,0)</f>
        <v>0</v>
      </c>
      <c r="BG284" s="226">
        <f>IF(N284="zákl. přenesená",J284,0)</f>
        <v>0</v>
      </c>
      <c r="BH284" s="226">
        <f>IF(N284="sníž. přenesená",J284,0)</f>
        <v>0</v>
      </c>
      <c r="BI284" s="226">
        <f>IF(N284="nulová",J284,0)</f>
        <v>0</v>
      </c>
      <c r="BJ284" s="16" t="s">
        <v>21</v>
      </c>
      <c r="BK284" s="226">
        <f>ROUND(I284*H284,2)</f>
        <v>0</v>
      </c>
      <c r="BL284" s="16" t="s">
        <v>163</v>
      </c>
      <c r="BM284" s="16" t="s">
        <v>929</v>
      </c>
    </row>
    <row r="285" s="1" customFormat="1">
      <c r="B285" s="37"/>
      <c r="C285" s="38"/>
      <c r="D285" s="227" t="s">
        <v>165</v>
      </c>
      <c r="E285" s="38"/>
      <c r="F285" s="228" t="s">
        <v>412</v>
      </c>
      <c r="G285" s="38"/>
      <c r="H285" s="38"/>
      <c r="I285" s="142"/>
      <c r="J285" s="38"/>
      <c r="K285" s="38"/>
      <c r="L285" s="42"/>
      <c r="M285" s="229"/>
      <c r="N285" s="78"/>
      <c r="O285" s="78"/>
      <c r="P285" s="78"/>
      <c r="Q285" s="78"/>
      <c r="R285" s="78"/>
      <c r="S285" s="78"/>
      <c r="T285" s="79"/>
      <c r="AT285" s="16" t="s">
        <v>165</v>
      </c>
      <c r="AU285" s="16" t="s">
        <v>79</v>
      </c>
    </row>
    <row r="286" s="1" customFormat="1">
      <c r="B286" s="37"/>
      <c r="C286" s="38"/>
      <c r="D286" s="227" t="s">
        <v>167</v>
      </c>
      <c r="E286" s="38"/>
      <c r="F286" s="230" t="s">
        <v>366</v>
      </c>
      <c r="G286" s="38"/>
      <c r="H286" s="38"/>
      <c r="I286" s="142"/>
      <c r="J286" s="38"/>
      <c r="K286" s="38"/>
      <c r="L286" s="42"/>
      <c r="M286" s="229"/>
      <c r="N286" s="78"/>
      <c r="O286" s="78"/>
      <c r="P286" s="78"/>
      <c r="Q286" s="78"/>
      <c r="R286" s="78"/>
      <c r="S286" s="78"/>
      <c r="T286" s="79"/>
      <c r="AT286" s="16" t="s">
        <v>167</v>
      </c>
      <c r="AU286" s="16" t="s">
        <v>79</v>
      </c>
    </row>
    <row r="287" s="12" customFormat="1">
      <c r="B287" s="231"/>
      <c r="C287" s="232"/>
      <c r="D287" s="227" t="s">
        <v>169</v>
      </c>
      <c r="E287" s="233" t="s">
        <v>1</v>
      </c>
      <c r="F287" s="234" t="s">
        <v>413</v>
      </c>
      <c r="G287" s="232"/>
      <c r="H287" s="233" t="s">
        <v>1</v>
      </c>
      <c r="I287" s="235"/>
      <c r="J287" s="232"/>
      <c r="K287" s="232"/>
      <c r="L287" s="236"/>
      <c r="M287" s="237"/>
      <c r="N287" s="238"/>
      <c r="O287" s="238"/>
      <c r="P287" s="238"/>
      <c r="Q287" s="238"/>
      <c r="R287" s="238"/>
      <c r="S287" s="238"/>
      <c r="T287" s="239"/>
      <c r="AT287" s="240" t="s">
        <v>169</v>
      </c>
      <c r="AU287" s="240" t="s">
        <v>79</v>
      </c>
      <c r="AV287" s="12" t="s">
        <v>21</v>
      </c>
      <c r="AW287" s="12" t="s">
        <v>34</v>
      </c>
      <c r="AX287" s="12" t="s">
        <v>71</v>
      </c>
      <c r="AY287" s="240" t="s">
        <v>156</v>
      </c>
    </row>
    <row r="288" s="13" customFormat="1">
      <c r="B288" s="241"/>
      <c r="C288" s="242"/>
      <c r="D288" s="227" t="s">
        <v>169</v>
      </c>
      <c r="E288" s="243" t="s">
        <v>1</v>
      </c>
      <c r="F288" s="244" t="s">
        <v>930</v>
      </c>
      <c r="G288" s="242"/>
      <c r="H288" s="245">
        <v>1.3560000000000001</v>
      </c>
      <c r="I288" s="246"/>
      <c r="J288" s="242"/>
      <c r="K288" s="242"/>
      <c r="L288" s="247"/>
      <c r="M288" s="248"/>
      <c r="N288" s="249"/>
      <c r="O288" s="249"/>
      <c r="P288" s="249"/>
      <c r="Q288" s="249"/>
      <c r="R288" s="249"/>
      <c r="S288" s="249"/>
      <c r="T288" s="250"/>
      <c r="AT288" s="251" t="s">
        <v>169</v>
      </c>
      <c r="AU288" s="251" t="s">
        <v>79</v>
      </c>
      <c r="AV288" s="13" t="s">
        <v>79</v>
      </c>
      <c r="AW288" s="13" t="s">
        <v>34</v>
      </c>
      <c r="AX288" s="13" t="s">
        <v>21</v>
      </c>
      <c r="AY288" s="251" t="s">
        <v>156</v>
      </c>
    </row>
    <row r="289" s="1" customFormat="1" ht="16.5" customHeight="1">
      <c r="B289" s="37"/>
      <c r="C289" s="215" t="s">
        <v>431</v>
      </c>
      <c r="D289" s="215" t="s">
        <v>158</v>
      </c>
      <c r="E289" s="216" t="s">
        <v>416</v>
      </c>
      <c r="F289" s="217" t="s">
        <v>417</v>
      </c>
      <c r="G289" s="218" t="s">
        <v>161</v>
      </c>
      <c r="H289" s="219">
        <v>0.67200000000000004</v>
      </c>
      <c r="I289" s="220"/>
      <c r="J289" s="221">
        <f>ROUND(I289*H289,2)</f>
        <v>0</v>
      </c>
      <c r="K289" s="217" t="s">
        <v>162</v>
      </c>
      <c r="L289" s="42"/>
      <c r="M289" s="222" t="s">
        <v>1</v>
      </c>
      <c r="N289" s="223" t="s">
        <v>42</v>
      </c>
      <c r="O289" s="78"/>
      <c r="P289" s="224">
        <f>O289*H289</f>
        <v>0</v>
      </c>
      <c r="Q289" s="224">
        <v>0.02102</v>
      </c>
      <c r="R289" s="224">
        <f>Q289*H289</f>
        <v>0.014125440000000001</v>
      </c>
      <c r="S289" s="224">
        <v>0</v>
      </c>
      <c r="T289" s="225">
        <f>S289*H289</f>
        <v>0</v>
      </c>
      <c r="AR289" s="16" t="s">
        <v>163</v>
      </c>
      <c r="AT289" s="16" t="s">
        <v>158</v>
      </c>
      <c r="AU289" s="16" t="s">
        <v>79</v>
      </c>
      <c r="AY289" s="16" t="s">
        <v>156</v>
      </c>
      <c r="BE289" s="226">
        <f>IF(N289="základní",J289,0)</f>
        <v>0</v>
      </c>
      <c r="BF289" s="226">
        <f>IF(N289="snížená",J289,0)</f>
        <v>0</v>
      </c>
      <c r="BG289" s="226">
        <f>IF(N289="zákl. přenesená",J289,0)</f>
        <v>0</v>
      </c>
      <c r="BH289" s="226">
        <f>IF(N289="sníž. přenesená",J289,0)</f>
        <v>0</v>
      </c>
      <c r="BI289" s="226">
        <f>IF(N289="nulová",J289,0)</f>
        <v>0</v>
      </c>
      <c r="BJ289" s="16" t="s">
        <v>21</v>
      </c>
      <c r="BK289" s="226">
        <f>ROUND(I289*H289,2)</f>
        <v>0</v>
      </c>
      <c r="BL289" s="16" t="s">
        <v>163</v>
      </c>
      <c r="BM289" s="16" t="s">
        <v>931</v>
      </c>
    </row>
    <row r="290" s="1" customFormat="1">
      <c r="B290" s="37"/>
      <c r="C290" s="38"/>
      <c r="D290" s="227" t="s">
        <v>165</v>
      </c>
      <c r="E290" s="38"/>
      <c r="F290" s="228" t="s">
        <v>419</v>
      </c>
      <c r="G290" s="38"/>
      <c r="H290" s="38"/>
      <c r="I290" s="142"/>
      <c r="J290" s="38"/>
      <c r="K290" s="38"/>
      <c r="L290" s="42"/>
      <c r="M290" s="229"/>
      <c r="N290" s="78"/>
      <c r="O290" s="78"/>
      <c r="P290" s="78"/>
      <c r="Q290" s="78"/>
      <c r="R290" s="78"/>
      <c r="S290" s="78"/>
      <c r="T290" s="79"/>
      <c r="AT290" s="16" t="s">
        <v>165</v>
      </c>
      <c r="AU290" s="16" t="s">
        <v>79</v>
      </c>
    </row>
    <row r="291" s="1" customFormat="1">
      <c r="B291" s="37"/>
      <c r="C291" s="38"/>
      <c r="D291" s="227" t="s">
        <v>167</v>
      </c>
      <c r="E291" s="38"/>
      <c r="F291" s="230" t="s">
        <v>420</v>
      </c>
      <c r="G291" s="38"/>
      <c r="H291" s="38"/>
      <c r="I291" s="142"/>
      <c r="J291" s="38"/>
      <c r="K291" s="38"/>
      <c r="L291" s="42"/>
      <c r="M291" s="229"/>
      <c r="N291" s="78"/>
      <c r="O291" s="78"/>
      <c r="P291" s="78"/>
      <c r="Q291" s="78"/>
      <c r="R291" s="78"/>
      <c r="S291" s="78"/>
      <c r="T291" s="79"/>
      <c r="AT291" s="16" t="s">
        <v>167</v>
      </c>
      <c r="AU291" s="16" t="s">
        <v>79</v>
      </c>
    </row>
    <row r="292" s="1" customFormat="1">
      <c r="B292" s="37"/>
      <c r="C292" s="38"/>
      <c r="D292" s="227" t="s">
        <v>189</v>
      </c>
      <c r="E292" s="38"/>
      <c r="F292" s="230" t="s">
        <v>421</v>
      </c>
      <c r="G292" s="38"/>
      <c r="H292" s="38"/>
      <c r="I292" s="142"/>
      <c r="J292" s="38"/>
      <c r="K292" s="38"/>
      <c r="L292" s="42"/>
      <c r="M292" s="229"/>
      <c r="N292" s="78"/>
      <c r="O292" s="78"/>
      <c r="P292" s="78"/>
      <c r="Q292" s="78"/>
      <c r="R292" s="78"/>
      <c r="S292" s="78"/>
      <c r="T292" s="79"/>
      <c r="AT292" s="16" t="s">
        <v>189</v>
      </c>
      <c r="AU292" s="16" t="s">
        <v>79</v>
      </c>
    </row>
    <row r="293" s="12" customFormat="1">
      <c r="B293" s="231"/>
      <c r="C293" s="232"/>
      <c r="D293" s="227" t="s">
        <v>169</v>
      </c>
      <c r="E293" s="233" t="s">
        <v>1</v>
      </c>
      <c r="F293" s="234" t="s">
        <v>422</v>
      </c>
      <c r="G293" s="232"/>
      <c r="H293" s="233" t="s">
        <v>1</v>
      </c>
      <c r="I293" s="235"/>
      <c r="J293" s="232"/>
      <c r="K293" s="232"/>
      <c r="L293" s="236"/>
      <c r="M293" s="237"/>
      <c r="N293" s="238"/>
      <c r="O293" s="238"/>
      <c r="P293" s="238"/>
      <c r="Q293" s="238"/>
      <c r="R293" s="238"/>
      <c r="S293" s="238"/>
      <c r="T293" s="239"/>
      <c r="AT293" s="240" t="s">
        <v>169</v>
      </c>
      <c r="AU293" s="240" t="s">
        <v>79</v>
      </c>
      <c r="AV293" s="12" t="s">
        <v>21</v>
      </c>
      <c r="AW293" s="12" t="s">
        <v>34</v>
      </c>
      <c r="AX293" s="12" t="s">
        <v>71</v>
      </c>
      <c r="AY293" s="240" t="s">
        <v>156</v>
      </c>
    </row>
    <row r="294" s="13" customFormat="1">
      <c r="B294" s="241"/>
      <c r="C294" s="242"/>
      <c r="D294" s="227" t="s">
        <v>169</v>
      </c>
      <c r="E294" s="243" t="s">
        <v>1</v>
      </c>
      <c r="F294" s="244" t="s">
        <v>423</v>
      </c>
      <c r="G294" s="242"/>
      <c r="H294" s="245">
        <v>0.28799999999999998</v>
      </c>
      <c r="I294" s="246"/>
      <c r="J294" s="242"/>
      <c r="K294" s="242"/>
      <c r="L294" s="247"/>
      <c r="M294" s="248"/>
      <c r="N294" s="249"/>
      <c r="O294" s="249"/>
      <c r="P294" s="249"/>
      <c r="Q294" s="249"/>
      <c r="R294" s="249"/>
      <c r="S294" s="249"/>
      <c r="T294" s="250"/>
      <c r="AT294" s="251" t="s">
        <v>169</v>
      </c>
      <c r="AU294" s="251" t="s">
        <v>79</v>
      </c>
      <c r="AV294" s="13" t="s">
        <v>79</v>
      </c>
      <c r="AW294" s="13" t="s">
        <v>34</v>
      </c>
      <c r="AX294" s="13" t="s">
        <v>71</v>
      </c>
      <c r="AY294" s="251" t="s">
        <v>156</v>
      </c>
    </row>
    <row r="295" s="12" customFormat="1">
      <c r="B295" s="231"/>
      <c r="C295" s="232"/>
      <c r="D295" s="227" t="s">
        <v>169</v>
      </c>
      <c r="E295" s="233" t="s">
        <v>1</v>
      </c>
      <c r="F295" s="234" t="s">
        <v>424</v>
      </c>
      <c r="G295" s="232"/>
      <c r="H295" s="233" t="s">
        <v>1</v>
      </c>
      <c r="I295" s="235"/>
      <c r="J295" s="232"/>
      <c r="K295" s="232"/>
      <c r="L295" s="236"/>
      <c r="M295" s="237"/>
      <c r="N295" s="238"/>
      <c r="O295" s="238"/>
      <c r="P295" s="238"/>
      <c r="Q295" s="238"/>
      <c r="R295" s="238"/>
      <c r="S295" s="238"/>
      <c r="T295" s="239"/>
      <c r="AT295" s="240" t="s">
        <v>169</v>
      </c>
      <c r="AU295" s="240" t="s">
        <v>79</v>
      </c>
      <c r="AV295" s="12" t="s">
        <v>21</v>
      </c>
      <c r="AW295" s="12" t="s">
        <v>34</v>
      </c>
      <c r="AX295" s="12" t="s">
        <v>71</v>
      </c>
      <c r="AY295" s="240" t="s">
        <v>156</v>
      </c>
    </row>
    <row r="296" s="13" customFormat="1">
      <c r="B296" s="241"/>
      <c r="C296" s="242"/>
      <c r="D296" s="227" t="s">
        <v>169</v>
      </c>
      <c r="E296" s="243" t="s">
        <v>1</v>
      </c>
      <c r="F296" s="244" t="s">
        <v>425</v>
      </c>
      <c r="G296" s="242"/>
      <c r="H296" s="245">
        <v>0.38400000000000001</v>
      </c>
      <c r="I296" s="246"/>
      <c r="J296" s="242"/>
      <c r="K296" s="242"/>
      <c r="L296" s="247"/>
      <c r="M296" s="248"/>
      <c r="N296" s="249"/>
      <c r="O296" s="249"/>
      <c r="P296" s="249"/>
      <c r="Q296" s="249"/>
      <c r="R296" s="249"/>
      <c r="S296" s="249"/>
      <c r="T296" s="250"/>
      <c r="AT296" s="251" t="s">
        <v>169</v>
      </c>
      <c r="AU296" s="251" t="s">
        <v>79</v>
      </c>
      <c r="AV296" s="13" t="s">
        <v>79</v>
      </c>
      <c r="AW296" s="13" t="s">
        <v>34</v>
      </c>
      <c r="AX296" s="13" t="s">
        <v>71</v>
      </c>
      <c r="AY296" s="251" t="s">
        <v>156</v>
      </c>
    </row>
    <row r="297" s="14" customFormat="1">
      <c r="B297" s="252"/>
      <c r="C297" s="253"/>
      <c r="D297" s="227" t="s">
        <v>169</v>
      </c>
      <c r="E297" s="254" t="s">
        <v>1</v>
      </c>
      <c r="F297" s="255" t="s">
        <v>174</v>
      </c>
      <c r="G297" s="253"/>
      <c r="H297" s="256">
        <v>0.67200000000000004</v>
      </c>
      <c r="I297" s="257"/>
      <c r="J297" s="253"/>
      <c r="K297" s="253"/>
      <c r="L297" s="258"/>
      <c r="M297" s="259"/>
      <c r="N297" s="260"/>
      <c r="O297" s="260"/>
      <c r="P297" s="260"/>
      <c r="Q297" s="260"/>
      <c r="R297" s="260"/>
      <c r="S297" s="260"/>
      <c r="T297" s="261"/>
      <c r="AT297" s="262" t="s">
        <v>169</v>
      </c>
      <c r="AU297" s="262" t="s">
        <v>79</v>
      </c>
      <c r="AV297" s="14" t="s">
        <v>163</v>
      </c>
      <c r="AW297" s="14" t="s">
        <v>34</v>
      </c>
      <c r="AX297" s="14" t="s">
        <v>21</v>
      </c>
      <c r="AY297" s="262" t="s">
        <v>156</v>
      </c>
    </row>
    <row r="298" s="1" customFormat="1" ht="16.5" customHeight="1">
      <c r="B298" s="37"/>
      <c r="C298" s="215" t="s">
        <v>439</v>
      </c>
      <c r="D298" s="215" t="s">
        <v>158</v>
      </c>
      <c r="E298" s="216" t="s">
        <v>427</v>
      </c>
      <c r="F298" s="217" t="s">
        <v>428</v>
      </c>
      <c r="G298" s="218" t="s">
        <v>161</v>
      </c>
      <c r="H298" s="219">
        <v>0.67200000000000004</v>
      </c>
      <c r="I298" s="220"/>
      <c r="J298" s="221">
        <f>ROUND(I298*H298,2)</f>
        <v>0</v>
      </c>
      <c r="K298" s="217" t="s">
        <v>162</v>
      </c>
      <c r="L298" s="42"/>
      <c r="M298" s="222" t="s">
        <v>1</v>
      </c>
      <c r="N298" s="223" t="s">
        <v>42</v>
      </c>
      <c r="O298" s="78"/>
      <c r="P298" s="224">
        <f>O298*H298</f>
        <v>0</v>
      </c>
      <c r="Q298" s="224">
        <v>0.02102</v>
      </c>
      <c r="R298" s="224">
        <f>Q298*H298</f>
        <v>0.014125440000000001</v>
      </c>
      <c r="S298" s="224">
        <v>0</v>
      </c>
      <c r="T298" s="225">
        <f>S298*H298</f>
        <v>0</v>
      </c>
      <c r="AR298" s="16" t="s">
        <v>163</v>
      </c>
      <c r="AT298" s="16" t="s">
        <v>158</v>
      </c>
      <c r="AU298" s="16" t="s">
        <v>79</v>
      </c>
      <c r="AY298" s="16" t="s">
        <v>156</v>
      </c>
      <c r="BE298" s="226">
        <f>IF(N298="základní",J298,0)</f>
        <v>0</v>
      </c>
      <c r="BF298" s="226">
        <f>IF(N298="snížená",J298,0)</f>
        <v>0</v>
      </c>
      <c r="BG298" s="226">
        <f>IF(N298="zákl. přenesená",J298,0)</f>
        <v>0</v>
      </c>
      <c r="BH298" s="226">
        <f>IF(N298="sníž. přenesená",J298,0)</f>
        <v>0</v>
      </c>
      <c r="BI298" s="226">
        <f>IF(N298="nulová",J298,0)</f>
        <v>0</v>
      </c>
      <c r="BJ298" s="16" t="s">
        <v>21</v>
      </c>
      <c r="BK298" s="226">
        <f>ROUND(I298*H298,2)</f>
        <v>0</v>
      </c>
      <c r="BL298" s="16" t="s">
        <v>163</v>
      </c>
      <c r="BM298" s="16" t="s">
        <v>932</v>
      </c>
    </row>
    <row r="299" s="1" customFormat="1">
      <c r="B299" s="37"/>
      <c r="C299" s="38"/>
      <c r="D299" s="227" t="s">
        <v>165</v>
      </c>
      <c r="E299" s="38"/>
      <c r="F299" s="228" t="s">
        <v>430</v>
      </c>
      <c r="G299" s="38"/>
      <c r="H299" s="38"/>
      <c r="I299" s="142"/>
      <c r="J299" s="38"/>
      <c r="K299" s="38"/>
      <c r="L299" s="42"/>
      <c r="M299" s="229"/>
      <c r="N299" s="78"/>
      <c r="O299" s="78"/>
      <c r="P299" s="78"/>
      <c r="Q299" s="78"/>
      <c r="R299" s="78"/>
      <c r="S299" s="78"/>
      <c r="T299" s="79"/>
      <c r="AT299" s="16" t="s">
        <v>165</v>
      </c>
      <c r="AU299" s="16" t="s">
        <v>79</v>
      </c>
    </row>
    <row r="300" s="1" customFormat="1">
      <c r="B300" s="37"/>
      <c r="C300" s="38"/>
      <c r="D300" s="227" t="s">
        <v>167</v>
      </c>
      <c r="E300" s="38"/>
      <c r="F300" s="230" t="s">
        <v>420</v>
      </c>
      <c r="G300" s="38"/>
      <c r="H300" s="38"/>
      <c r="I300" s="142"/>
      <c r="J300" s="38"/>
      <c r="K300" s="38"/>
      <c r="L300" s="42"/>
      <c r="M300" s="229"/>
      <c r="N300" s="78"/>
      <c r="O300" s="78"/>
      <c r="P300" s="78"/>
      <c r="Q300" s="78"/>
      <c r="R300" s="78"/>
      <c r="S300" s="78"/>
      <c r="T300" s="79"/>
      <c r="AT300" s="16" t="s">
        <v>167</v>
      </c>
      <c r="AU300" s="16" t="s">
        <v>79</v>
      </c>
    </row>
    <row r="301" s="1" customFormat="1">
      <c r="B301" s="37"/>
      <c r="C301" s="38"/>
      <c r="D301" s="227" t="s">
        <v>189</v>
      </c>
      <c r="E301" s="38"/>
      <c r="F301" s="230" t="s">
        <v>421</v>
      </c>
      <c r="G301" s="38"/>
      <c r="H301" s="38"/>
      <c r="I301" s="142"/>
      <c r="J301" s="38"/>
      <c r="K301" s="38"/>
      <c r="L301" s="42"/>
      <c r="M301" s="229"/>
      <c r="N301" s="78"/>
      <c r="O301" s="78"/>
      <c r="P301" s="78"/>
      <c r="Q301" s="78"/>
      <c r="R301" s="78"/>
      <c r="S301" s="78"/>
      <c r="T301" s="79"/>
      <c r="AT301" s="16" t="s">
        <v>189</v>
      </c>
      <c r="AU301" s="16" t="s">
        <v>79</v>
      </c>
    </row>
    <row r="302" s="1" customFormat="1" ht="16.5" customHeight="1">
      <c r="B302" s="37"/>
      <c r="C302" s="215" t="s">
        <v>449</v>
      </c>
      <c r="D302" s="215" t="s">
        <v>158</v>
      </c>
      <c r="E302" s="216" t="s">
        <v>933</v>
      </c>
      <c r="F302" s="217" t="s">
        <v>934</v>
      </c>
      <c r="G302" s="218" t="s">
        <v>161</v>
      </c>
      <c r="H302" s="219">
        <v>15.4</v>
      </c>
      <c r="I302" s="220"/>
      <c r="J302" s="221">
        <f>ROUND(I302*H302,2)</f>
        <v>0</v>
      </c>
      <c r="K302" s="217" t="s">
        <v>162</v>
      </c>
      <c r="L302" s="42"/>
      <c r="M302" s="222" t="s">
        <v>1</v>
      </c>
      <c r="N302" s="223" t="s">
        <v>42</v>
      </c>
      <c r="O302" s="78"/>
      <c r="P302" s="224">
        <f>O302*H302</f>
        <v>0</v>
      </c>
      <c r="Q302" s="224">
        <v>0.21251999999999999</v>
      </c>
      <c r="R302" s="224">
        <f>Q302*H302</f>
        <v>3.2728079999999999</v>
      </c>
      <c r="S302" s="224">
        <v>0</v>
      </c>
      <c r="T302" s="225">
        <f>S302*H302</f>
        <v>0</v>
      </c>
      <c r="AR302" s="16" t="s">
        <v>163</v>
      </c>
      <c r="AT302" s="16" t="s">
        <v>158</v>
      </c>
      <c r="AU302" s="16" t="s">
        <v>79</v>
      </c>
      <c r="AY302" s="16" t="s">
        <v>156</v>
      </c>
      <c r="BE302" s="226">
        <f>IF(N302="základní",J302,0)</f>
        <v>0</v>
      </c>
      <c r="BF302" s="226">
        <f>IF(N302="snížená",J302,0)</f>
        <v>0</v>
      </c>
      <c r="BG302" s="226">
        <f>IF(N302="zákl. přenesená",J302,0)</f>
        <v>0</v>
      </c>
      <c r="BH302" s="226">
        <f>IF(N302="sníž. přenesená",J302,0)</f>
        <v>0</v>
      </c>
      <c r="BI302" s="226">
        <f>IF(N302="nulová",J302,0)</f>
        <v>0</v>
      </c>
      <c r="BJ302" s="16" t="s">
        <v>21</v>
      </c>
      <c r="BK302" s="226">
        <f>ROUND(I302*H302,2)</f>
        <v>0</v>
      </c>
      <c r="BL302" s="16" t="s">
        <v>163</v>
      </c>
      <c r="BM302" s="16" t="s">
        <v>935</v>
      </c>
    </row>
    <row r="303" s="1" customFormat="1">
      <c r="B303" s="37"/>
      <c r="C303" s="38"/>
      <c r="D303" s="227" t="s">
        <v>165</v>
      </c>
      <c r="E303" s="38"/>
      <c r="F303" s="228" t="s">
        <v>936</v>
      </c>
      <c r="G303" s="38"/>
      <c r="H303" s="38"/>
      <c r="I303" s="142"/>
      <c r="J303" s="38"/>
      <c r="K303" s="38"/>
      <c r="L303" s="42"/>
      <c r="M303" s="229"/>
      <c r="N303" s="78"/>
      <c r="O303" s="78"/>
      <c r="P303" s="78"/>
      <c r="Q303" s="78"/>
      <c r="R303" s="78"/>
      <c r="S303" s="78"/>
      <c r="T303" s="79"/>
      <c r="AT303" s="16" t="s">
        <v>165</v>
      </c>
      <c r="AU303" s="16" t="s">
        <v>79</v>
      </c>
    </row>
    <row r="304" s="1" customFormat="1">
      <c r="B304" s="37"/>
      <c r="C304" s="38"/>
      <c r="D304" s="227" t="s">
        <v>167</v>
      </c>
      <c r="E304" s="38"/>
      <c r="F304" s="230" t="s">
        <v>937</v>
      </c>
      <c r="G304" s="38"/>
      <c r="H304" s="38"/>
      <c r="I304" s="142"/>
      <c r="J304" s="38"/>
      <c r="K304" s="38"/>
      <c r="L304" s="42"/>
      <c r="M304" s="229"/>
      <c r="N304" s="78"/>
      <c r="O304" s="78"/>
      <c r="P304" s="78"/>
      <c r="Q304" s="78"/>
      <c r="R304" s="78"/>
      <c r="S304" s="78"/>
      <c r="T304" s="79"/>
      <c r="AT304" s="16" t="s">
        <v>167</v>
      </c>
      <c r="AU304" s="16" t="s">
        <v>79</v>
      </c>
    </row>
    <row r="305" s="12" customFormat="1">
      <c r="B305" s="231"/>
      <c r="C305" s="232"/>
      <c r="D305" s="227" t="s">
        <v>169</v>
      </c>
      <c r="E305" s="233" t="s">
        <v>1</v>
      </c>
      <c r="F305" s="234" t="s">
        <v>938</v>
      </c>
      <c r="G305" s="232"/>
      <c r="H305" s="233" t="s">
        <v>1</v>
      </c>
      <c r="I305" s="235"/>
      <c r="J305" s="232"/>
      <c r="K305" s="232"/>
      <c r="L305" s="236"/>
      <c r="M305" s="237"/>
      <c r="N305" s="238"/>
      <c r="O305" s="238"/>
      <c r="P305" s="238"/>
      <c r="Q305" s="238"/>
      <c r="R305" s="238"/>
      <c r="S305" s="238"/>
      <c r="T305" s="239"/>
      <c r="AT305" s="240" t="s">
        <v>169</v>
      </c>
      <c r="AU305" s="240" t="s">
        <v>79</v>
      </c>
      <c r="AV305" s="12" t="s">
        <v>21</v>
      </c>
      <c r="AW305" s="12" t="s">
        <v>34</v>
      </c>
      <c r="AX305" s="12" t="s">
        <v>71</v>
      </c>
      <c r="AY305" s="240" t="s">
        <v>156</v>
      </c>
    </row>
    <row r="306" s="13" customFormat="1">
      <c r="B306" s="241"/>
      <c r="C306" s="242"/>
      <c r="D306" s="227" t="s">
        <v>169</v>
      </c>
      <c r="E306" s="243" t="s">
        <v>1</v>
      </c>
      <c r="F306" s="244" t="s">
        <v>939</v>
      </c>
      <c r="G306" s="242"/>
      <c r="H306" s="245">
        <v>9</v>
      </c>
      <c r="I306" s="246"/>
      <c r="J306" s="242"/>
      <c r="K306" s="242"/>
      <c r="L306" s="247"/>
      <c r="M306" s="248"/>
      <c r="N306" s="249"/>
      <c r="O306" s="249"/>
      <c r="P306" s="249"/>
      <c r="Q306" s="249"/>
      <c r="R306" s="249"/>
      <c r="S306" s="249"/>
      <c r="T306" s="250"/>
      <c r="AT306" s="251" t="s">
        <v>169</v>
      </c>
      <c r="AU306" s="251" t="s">
        <v>79</v>
      </c>
      <c r="AV306" s="13" t="s">
        <v>79</v>
      </c>
      <c r="AW306" s="13" t="s">
        <v>34</v>
      </c>
      <c r="AX306" s="13" t="s">
        <v>71</v>
      </c>
      <c r="AY306" s="251" t="s">
        <v>156</v>
      </c>
    </row>
    <row r="307" s="12" customFormat="1">
      <c r="B307" s="231"/>
      <c r="C307" s="232"/>
      <c r="D307" s="227" t="s">
        <v>169</v>
      </c>
      <c r="E307" s="233" t="s">
        <v>1</v>
      </c>
      <c r="F307" s="234" t="s">
        <v>940</v>
      </c>
      <c r="G307" s="232"/>
      <c r="H307" s="233" t="s">
        <v>1</v>
      </c>
      <c r="I307" s="235"/>
      <c r="J307" s="232"/>
      <c r="K307" s="232"/>
      <c r="L307" s="236"/>
      <c r="M307" s="237"/>
      <c r="N307" s="238"/>
      <c r="O307" s="238"/>
      <c r="P307" s="238"/>
      <c r="Q307" s="238"/>
      <c r="R307" s="238"/>
      <c r="S307" s="238"/>
      <c r="T307" s="239"/>
      <c r="AT307" s="240" t="s">
        <v>169</v>
      </c>
      <c r="AU307" s="240" t="s">
        <v>79</v>
      </c>
      <c r="AV307" s="12" t="s">
        <v>21</v>
      </c>
      <c r="AW307" s="12" t="s">
        <v>34</v>
      </c>
      <c r="AX307" s="12" t="s">
        <v>71</v>
      </c>
      <c r="AY307" s="240" t="s">
        <v>156</v>
      </c>
    </row>
    <row r="308" s="13" customFormat="1">
      <c r="B308" s="241"/>
      <c r="C308" s="242"/>
      <c r="D308" s="227" t="s">
        <v>169</v>
      </c>
      <c r="E308" s="243" t="s">
        <v>1</v>
      </c>
      <c r="F308" s="244" t="s">
        <v>941</v>
      </c>
      <c r="G308" s="242"/>
      <c r="H308" s="245">
        <v>15.4</v>
      </c>
      <c r="I308" s="246"/>
      <c r="J308" s="242"/>
      <c r="K308" s="242"/>
      <c r="L308" s="247"/>
      <c r="M308" s="248"/>
      <c r="N308" s="249"/>
      <c r="O308" s="249"/>
      <c r="P308" s="249"/>
      <c r="Q308" s="249"/>
      <c r="R308" s="249"/>
      <c r="S308" s="249"/>
      <c r="T308" s="250"/>
      <c r="AT308" s="251" t="s">
        <v>169</v>
      </c>
      <c r="AU308" s="251" t="s">
        <v>79</v>
      </c>
      <c r="AV308" s="13" t="s">
        <v>79</v>
      </c>
      <c r="AW308" s="13" t="s">
        <v>34</v>
      </c>
      <c r="AX308" s="13" t="s">
        <v>21</v>
      </c>
      <c r="AY308" s="251" t="s">
        <v>156</v>
      </c>
    </row>
    <row r="309" s="1" customFormat="1" ht="16.5" customHeight="1">
      <c r="B309" s="37"/>
      <c r="C309" s="215" t="s">
        <v>457</v>
      </c>
      <c r="D309" s="215" t="s">
        <v>158</v>
      </c>
      <c r="E309" s="216" t="s">
        <v>432</v>
      </c>
      <c r="F309" s="217" t="s">
        <v>433</v>
      </c>
      <c r="G309" s="218" t="s">
        <v>177</v>
      </c>
      <c r="H309" s="219">
        <v>11.699999999999999</v>
      </c>
      <c r="I309" s="220"/>
      <c r="J309" s="221">
        <f>ROUND(I309*H309,2)</f>
        <v>0</v>
      </c>
      <c r="K309" s="217" t="s">
        <v>162</v>
      </c>
      <c r="L309" s="42"/>
      <c r="M309" s="222" t="s">
        <v>1</v>
      </c>
      <c r="N309" s="223" t="s">
        <v>42</v>
      </c>
      <c r="O309" s="78"/>
      <c r="P309" s="224">
        <f>O309*H309</f>
        <v>0</v>
      </c>
      <c r="Q309" s="224">
        <v>2.4815800000000001</v>
      </c>
      <c r="R309" s="224">
        <f>Q309*H309</f>
        <v>29.034486000000001</v>
      </c>
      <c r="S309" s="224">
        <v>0</v>
      </c>
      <c r="T309" s="225">
        <f>S309*H309</f>
        <v>0</v>
      </c>
      <c r="AR309" s="16" t="s">
        <v>163</v>
      </c>
      <c r="AT309" s="16" t="s">
        <v>158</v>
      </c>
      <c r="AU309" s="16" t="s">
        <v>79</v>
      </c>
      <c r="AY309" s="16" t="s">
        <v>156</v>
      </c>
      <c r="BE309" s="226">
        <f>IF(N309="základní",J309,0)</f>
        <v>0</v>
      </c>
      <c r="BF309" s="226">
        <f>IF(N309="snížená",J309,0)</f>
        <v>0</v>
      </c>
      <c r="BG309" s="226">
        <f>IF(N309="zákl. přenesená",J309,0)</f>
        <v>0</v>
      </c>
      <c r="BH309" s="226">
        <f>IF(N309="sníž. přenesená",J309,0)</f>
        <v>0</v>
      </c>
      <c r="BI309" s="226">
        <f>IF(N309="nulová",J309,0)</f>
        <v>0</v>
      </c>
      <c r="BJ309" s="16" t="s">
        <v>21</v>
      </c>
      <c r="BK309" s="226">
        <f>ROUND(I309*H309,2)</f>
        <v>0</v>
      </c>
      <c r="BL309" s="16" t="s">
        <v>163</v>
      </c>
      <c r="BM309" s="16" t="s">
        <v>942</v>
      </c>
    </row>
    <row r="310" s="1" customFormat="1">
      <c r="B310" s="37"/>
      <c r="C310" s="38"/>
      <c r="D310" s="227" t="s">
        <v>165</v>
      </c>
      <c r="E310" s="38"/>
      <c r="F310" s="228" t="s">
        <v>435</v>
      </c>
      <c r="G310" s="38"/>
      <c r="H310" s="38"/>
      <c r="I310" s="142"/>
      <c r="J310" s="38"/>
      <c r="K310" s="38"/>
      <c r="L310" s="42"/>
      <c r="M310" s="229"/>
      <c r="N310" s="78"/>
      <c r="O310" s="78"/>
      <c r="P310" s="78"/>
      <c r="Q310" s="78"/>
      <c r="R310" s="78"/>
      <c r="S310" s="78"/>
      <c r="T310" s="79"/>
      <c r="AT310" s="16" t="s">
        <v>165</v>
      </c>
      <c r="AU310" s="16" t="s">
        <v>79</v>
      </c>
    </row>
    <row r="311" s="1" customFormat="1">
      <c r="B311" s="37"/>
      <c r="C311" s="38"/>
      <c r="D311" s="227" t="s">
        <v>167</v>
      </c>
      <c r="E311" s="38"/>
      <c r="F311" s="230" t="s">
        <v>436</v>
      </c>
      <c r="G311" s="38"/>
      <c r="H311" s="38"/>
      <c r="I311" s="142"/>
      <c r="J311" s="38"/>
      <c r="K311" s="38"/>
      <c r="L311" s="42"/>
      <c r="M311" s="229"/>
      <c r="N311" s="78"/>
      <c r="O311" s="78"/>
      <c r="P311" s="78"/>
      <c r="Q311" s="78"/>
      <c r="R311" s="78"/>
      <c r="S311" s="78"/>
      <c r="T311" s="79"/>
      <c r="AT311" s="16" t="s">
        <v>167</v>
      </c>
      <c r="AU311" s="16" t="s">
        <v>79</v>
      </c>
    </row>
    <row r="312" s="12" customFormat="1">
      <c r="B312" s="231"/>
      <c r="C312" s="232"/>
      <c r="D312" s="227" t="s">
        <v>169</v>
      </c>
      <c r="E312" s="233" t="s">
        <v>1</v>
      </c>
      <c r="F312" s="234" t="s">
        <v>437</v>
      </c>
      <c r="G312" s="232"/>
      <c r="H312" s="233" t="s">
        <v>1</v>
      </c>
      <c r="I312" s="235"/>
      <c r="J312" s="232"/>
      <c r="K312" s="232"/>
      <c r="L312" s="236"/>
      <c r="M312" s="237"/>
      <c r="N312" s="238"/>
      <c r="O312" s="238"/>
      <c r="P312" s="238"/>
      <c r="Q312" s="238"/>
      <c r="R312" s="238"/>
      <c r="S312" s="238"/>
      <c r="T312" s="239"/>
      <c r="AT312" s="240" t="s">
        <v>169</v>
      </c>
      <c r="AU312" s="240" t="s">
        <v>79</v>
      </c>
      <c r="AV312" s="12" t="s">
        <v>21</v>
      </c>
      <c r="AW312" s="12" t="s">
        <v>34</v>
      </c>
      <c r="AX312" s="12" t="s">
        <v>71</v>
      </c>
      <c r="AY312" s="240" t="s">
        <v>156</v>
      </c>
    </row>
    <row r="313" s="13" customFormat="1">
      <c r="B313" s="241"/>
      <c r="C313" s="242"/>
      <c r="D313" s="227" t="s">
        <v>169</v>
      </c>
      <c r="E313" s="243" t="s">
        <v>1</v>
      </c>
      <c r="F313" s="244" t="s">
        <v>943</v>
      </c>
      <c r="G313" s="242"/>
      <c r="H313" s="245">
        <v>11.699999999999999</v>
      </c>
      <c r="I313" s="246"/>
      <c r="J313" s="242"/>
      <c r="K313" s="242"/>
      <c r="L313" s="247"/>
      <c r="M313" s="248"/>
      <c r="N313" s="249"/>
      <c r="O313" s="249"/>
      <c r="P313" s="249"/>
      <c r="Q313" s="249"/>
      <c r="R313" s="249"/>
      <c r="S313" s="249"/>
      <c r="T313" s="250"/>
      <c r="AT313" s="251" t="s">
        <v>169</v>
      </c>
      <c r="AU313" s="251" t="s">
        <v>79</v>
      </c>
      <c r="AV313" s="13" t="s">
        <v>79</v>
      </c>
      <c r="AW313" s="13" t="s">
        <v>34</v>
      </c>
      <c r="AX313" s="13" t="s">
        <v>21</v>
      </c>
      <c r="AY313" s="251" t="s">
        <v>156</v>
      </c>
    </row>
    <row r="314" s="1" customFormat="1" ht="16.5" customHeight="1">
      <c r="B314" s="37"/>
      <c r="C314" s="215" t="s">
        <v>469</v>
      </c>
      <c r="D314" s="215" t="s">
        <v>158</v>
      </c>
      <c r="E314" s="216" t="s">
        <v>440</v>
      </c>
      <c r="F314" s="217" t="s">
        <v>441</v>
      </c>
      <c r="G314" s="218" t="s">
        <v>161</v>
      </c>
      <c r="H314" s="219">
        <v>48.399999999999999</v>
      </c>
      <c r="I314" s="220"/>
      <c r="J314" s="221">
        <f>ROUND(I314*H314,2)</f>
        <v>0</v>
      </c>
      <c r="K314" s="217" t="s">
        <v>162</v>
      </c>
      <c r="L314" s="42"/>
      <c r="M314" s="222" t="s">
        <v>1</v>
      </c>
      <c r="N314" s="223" t="s">
        <v>42</v>
      </c>
      <c r="O314" s="78"/>
      <c r="P314" s="224">
        <f>O314*H314</f>
        <v>0</v>
      </c>
      <c r="Q314" s="224">
        <v>1.031199</v>
      </c>
      <c r="R314" s="224">
        <f>Q314*H314</f>
        <v>49.910031599999996</v>
      </c>
      <c r="S314" s="224">
        <v>0</v>
      </c>
      <c r="T314" s="225">
        <f>S314*H314</f>
        <v>0</v>
      </c>
      <c r="AR314" s="16" t="s">
        <v>163</v>
      </c>
      <c r="AT314" s="16" t="s">
        <v>158</v>
      </c>
      <c r="AU314" s="16" t="s">
        <v>79</v>
      </c>
      <c r="AY314" s="16" t="s">
        <v>156</v>
      </c>
      <c r="BE314" s="226">
        <f>IF(N314="základní",J314,0)</f>
        <v>0</v>
      </c>
      <c r="BF314" s="226">
        <f>IF(N314="snížená",J314,0)</f>
        <v>0</v>
      </c>
      <c r="BG314" s="226">
        <f>IF(N314="zákl. přenesená",J314,0)</f>
        <v>0</v>
      </c>
      <c r="BH314" s="226">
        <f>IF(N314="sníž. přenesená",J314,0)</f>
        <v>0</v>
      </c>
      <c r="BI314" s="226">
        <f>IF(N314="nulová",J314,0)</f>
        <v>0</v>
      </c>
      <c r="BJ314" s="16" t="s">
        <v>21</v>
      </c>
      <c r="BK314" s="226">
        <f>ROUND(I314*H314,2)</f>
        <v>0</v>
      </c>
      <c r="BL314" s="16" t="s">
        <v>163</v>
      </c>
      <c r="BM314" s="16" t="s">
        <v>944</v>
      </c>
    </row>
    <row r="315" s="1" customFormat="1">
      <c r="B315" s="37"/>
      <c r="C315" s="38"/>
      <c r="D315" s="227" t="s">
        <v>165</v>
      </c>
      <c r="E315" s="38"/>
      <c r="F315" s="228" t="s">
        <v>443</v>
      </c>
      <c r="G315" s="38"/>
      <c r="H315" s="38"/>
      <c r="I315" s="142"/>
      <c r="J315" s="38"/>
      <c r="K315" s="38"/>
      <c r="L315" s="42"/>
      <c r="M315" s="229"/>
      <c r="N315" s="78"/>
      <c r="O315" s="78"/>
      <c r="P315" s="78"/>
      <c r="Q315" s="78"/>
      <c r="R315" s="78"/>
      <c r="S315" s="78"/>
      <c r="T315" s="79"/>
      <c r="AT315" s="16" t="s">
        <v>165</v>
      </c>
      <c r="AU315" s="16" t="s">
        <v>79</v>
      </c>
    </row>
    <row r="316" s="1" customFormat="1">
      <c r="B316" s="37"/>
      <c r="C316" s="38"/>
      <c r="D316" s="227" t="s">
        <v>167</v>
      </c>
      <c r="E316" s="38"/>
      <c r="F316" s="230" t="s">
        <v>444</v>
      </c>
      <c r="G316" s="38"/>
      <c r="H316" s="38"/>
      <c r="I316" s="142"/>
      <c r="J316" s="38"/>
      <c r="K316" s="38"/>
      <c r="L316" s="42"/>
      <c r="M316" s="229"/>
      <c r="N316" s="78"/>
      <c r="O316" s="78"/>
      <c r="P316" s="78"/>
      <c r="Q316" s="78"/>
      <c r="R316" s="78"/>
      <c r="S316" s="78"/>
      <c r="T316" s="79"/>
      <c r="AT316" s="16" t="s">
        <v>167</v>
      </c>
      <c r="AU316" s="16" t="s">
        <v>79</v>
      </c>
    </row>
    <row r="317" s="12" customFormat="1">
      <c r="B317" s="231"/>
      <c r="C317" s="232"/>
      <c r="D317" s="227" t="s">
        <v>169</v>
      </c>
      <c r="E317" s="233" t="s">
        <v>1</v>
      </c>
      <c r="F317" s="234" t="s">
        <v>445</v>
      </c>
      <c r="G317" s="232"/>
      <c r="H317" s="233" t="s">
        <v>1</v>
      </c>
      <c r="I317" s="235"/>
      <c r="J317" s="232"/>
      <c r="K317" s="232"/>
      <c r="L317" s="236"/>
      <c r="M317" s="237"/>
      <c r="N317" s="238"/>
      <c r="O317" s="238"/>
      <c r="P317" s="238"/>
      <c r="Q317" s="238"/>
      <c r="R317" s="238"/>
      <c r="S317" s="238"/>
      <c r="T317" s="239"/>
      <c r="AT317" s="240" t="s">
        <v>169</v>
      </c>
      <c r="AU317" s="240" t="s">
        <v>79</v>
      </c>
      <c r="AV317" s="12" t="s">
        <v>21</v>
      </c>
      <c r="AW317" s="12" t="s">
        <v>34</v>
      </c>
      <c r="AX317" s="12" t="s">
        <v>71</v>
      </c>
      <c r="AY317" s="240" t="s">
        <v>156</v>
      </c>
    </row>
    <row r="318" s="13" customFormat="1">
      <c r="B318" s="241"/>
      <c r="C318" s="242"/>
      <c r="D318" s="227" t="s">
        <v>169</v>
      </c>
      <c r="E318" s="243" t="s">
        <v>1</v>
      </c>
      <c r="F318" s="244" t="s">
        <v>446</v>
      </c>
      <c r="G318" s="242"/>
      <c r="H318" s="245">
        <v>22</v>
      </c>
      <c r="I318" s="246"/>
      <c r="J318" s="242"/>
      <c r="K318" s="242"/>
      <c r="L318" s="247"/>
      <c r="M318" s="248"/>
      <c r="N318" s="249"/>
      <c r="O318" s="249"/>
      <c r="P318" s="249"/>
      <c r="Q318" s="249"/>
      <c r="R318" s="249"/>
      <c r="S318" s="249"/>
      <c r="T318" s="250"/>
      <c r="AT318" s="251" t="s">
        <v>169</v>
      </c>
      <c r="AU318" s="251" t="s">
        <v>79</v>
      </c>
      <c r="AV318" s="13" t="s">
        <v>79</v>
      </c>
      <c r="AW318" s="13" t="s">
        <v>34</v>
      </c>
      <c r="AX318" s="13" t="s">
        <v>71</v>
      </c>
      <c r="AY318" s="251" t="s">
        <v>156</v>
      </c>
    </row>
    <row r="319" s="12" customFormat="1">
      <c r="B319" s="231"/>
      <c r="C319" s="232"/>
      <c r="D319" s="227" t="s">
        <v>169</v>
      </c>
      <c r="E319" s="233" t="s">
        <v>1</v>
      </c>
      <c r="F319" s="234" t="s">
        <v>447</v>
      </c>
      <c r="G319" s="232"/>
      <c r="H319" s="233" t="s">
        <v>1</v>
      </c>
      <c r="I319" s="235"/>
      <c r="J319" s="232"/>
      <c r="K319" s="232"/>
      <c r="L319" s="236"/>
      <c r="M319" s="237"/>
      <c r="N319" s="238"/>
      <c r="O319" s="238"/>
      <c r="P319" s="238"/>
      <c r="Q319" s="238"/>
      <c r="R319" s="238"/>
      <c r="S319" s="238"/>
      <c r="T319" s="239"/>
      <c r="AT319" s="240" t="s">
        <v>169</v>
      </c>
      <c r="AU319" s="240" t="s">
        <v>79</v>
      </c>
      <c r="AV319" s="12" t="s">
        <v>21</v>
      </c>
      <c r="AW319" s="12" t="s">
        <v>34</v>
      </c>
      <c r="AX319" s="12" t="s">
        <v>71</v>
      </c>
      <c r="AY319" s="240" t="s">
        <v>156</v>
      </c>
    </row>
    <row r="320" s="13" customFormat="1">
      <c r="B320" s="241"/>
      <c r="C320" s="242"/>
      <c r="D320" s="227" t="s">
        <v>169</v>
      </c>
      <c r="E320" s="243" t="s">
        <v>1</v>
      </c>
      <c r="F320" s="244" t="s">
        <v>448</v>
      </c>
      <c r="G320" s="242"/>
      <c r="H320" s="245">
        <v>2</v>
      </c>
      <c r="I320" s="246"/>
      <c r="J320" s="242"/>
      <c r="K320" s="242"/>
      <c r="L320" s="247"/>
      <c r="M320" s="248"/>
      <c r="N320" s="249"/>
      <c r="O320" s="249"/>
      <c r="P320" s="249"/>
      <c r="Q320" s="249"/>
      <c r="R320" s="249"/>
      <c r="S320" s="249"/>
      <c r="T320" s="250"/>
      <c r="AT320" s="251" t="s">
        <v>169</v>
      </c>
      <c r="AU320" s="251" t="s">
        <v>79</v>
      </c>
      <c r="AV320" s="13" t="s">
        <v>79</v>
      </c>
      <c r="AW320" s="13" t="s">
        <v>34</v>
      </c>
      <c r="AX320" s="13" t="s">
        <v>71</v>
      </c>
      <c r="AY320" s="251" t="s">
        <v>156</v>
      </c>
    </row>
    <row r="321" s="12" customFormat="1">
      <c r="B321" s="231"/>
      <c r="C321" s="232"/>
      <c r="D321" s="227" t="s">
        <v>169</v>
      </c>
      <c r="E321" s="233" t="s">
        <v>1</v>
      </c>
      <c r="F321" s="234" t="s">
        <v>938</v>
      </c>
      <c r="G321" s="232"/>
      <c r="H321" s="233" t="s">
        <v>1</v>
      </c>
      <c r="I321" s="235"/>
      <c r="J321" s="232"/>
      <c r="K321" s="232"/>
      <c r="L321" s="236"/>
      <c r="M321" s="237"/>
      <c r="N321" s="238"/>
      <c r="O321" s="238"/>
      <c r="P321" s="238"/>
      <c r="Q321" s="238"/>
      <c r="R321" s="238"/>
      <c r="S321" s="238"/>
      <c r="T321" s="239"/>
      <c r="AT321" s="240" t="s">
        <v>169</v>
      </c>
      <c r="AU321" s="240" t="s">
        <v>79</v>
      </c>
      <c r="AV321" s="12" t="s">
        <v>21</v>
      </c>
      <c r="AW321" s="12" t="s">
        <v>34</v>
      </c>
      <c r="AX321" s="12" t="s">
        <v>71</v>
      </c>
      <c r="AY321" s="240" t="s">
        <v>156</v>
      </c>
    </row>
    <row r="322" s="13" customFormat="1">
      <c r="B322" s="241"/>
      <c r="C322" s="242"/>
      <c r="D322" s="227" t="s">
        <v>169</v>
      </c>
      <c r="E322" s="243" t="s">
        <v>1</v>
      </c>
      <c r="F322" s="244" t="s">
        <v>939</v>
      </c>
      <c r="G322" s="242"/>
      <c r="H322" s="245">
        <v>9</v>
      </c>
      <c r="I322" s="246"/>
      <c r="J322" s="242"/>
      <c r="K322" s="242"/>
      <c r="L322" s="247"/>
      <c r="M322" s="248"/>
      <c r="N322" s="249"/>
      <c r="O322" s="249"/>
      <c r="P322" s="249"/>
      <c r="Q322" s="249"/>
      <c r="R322" s="249"/>
      <c r="S322" s="249"/>
      <c r="T322" s="250"/>
      <c r="AT322" s="251" t="s">
        <v>169</v>
      </c>
      <c r="AU322" s="251" t="s">
        <v>79</v>
      </c>
      <c r="AV322" s="13" t="s">
        <v>79</v>
      </c>
      <c r="AW322" s="13" t="s">
        <v>34</v>
      </c>
      <c r="AX322" s="13" t="s">
        <v>71</v>
      </c>
      <c r="AY322" s="251" t="s">
        <v>156</v>
      </c>
    </row>
    <row r="323" s="12" customFormat="1">
      <c r="B323" s="231"/>
      <c r="C323" s="232"/>
      <c r="D323" s="227" t="s">
        <v>169</v>
      </c>
      <c r="E323" s="233" t="s">
        <v>1</v>
      </c>
      <c r="F323" s="234" t="s">
        <v>940</v>
      </c>
      <c r="G323" s="232"/>
      <c r="H323" s="233" t="s">
        <v>1</v>
      </c>
      <c r="I323" s="235"/>
      <c r="J323" s="232"/>
      <c r="K323" s="232"/>
      <c r="L323" s="236"/>
      <c r="M323" s="237"/>
      <c r="N323" s="238"/>
      <c r="O323" s="238"/>
      <c r="P323" s="238"/>
      <c r="Q323" s="238"/>
      <c r="R323" s="238"/>
      <c r="S323" s="238"/>
      <c r="T323" s="239"/>
      <c r="AT323" s="240" t="s">
        <v>169</v>
      </c>
      <c r="AU323" s="240" t="s">
        <v>79</v>
      </c>
      <c r="AV323" s="12" t="s">
        <v>21</v>
      </c>
      <c r="AW323" s="12" t="s">
        <v>34</v>
      </c>
      <c r="AX323" s="12" t="s">
        <v>71</v>
      </c>
      <c r="AY323" s="240" t="s">
        <v>156</v>
      </c>
    </row>
    <row r="324" s="13" customFormat="1">
      <c r="B324" s="241"/>
      <c r="C324" s="242"/>
      <c r="D324" s="227" t="s">
        <v>169</v>
      </c>
      <c r="E324" s="243" t="s">
        <v>1</v>
      </c>
      <c r="F324" s="244" t="s">
        <v>941</v>
      </c>
      <c r="G324" s="242"/>
      <c r="H324" s="245">
        <v>15.4</v>
      </c>
      <c r="I324" s="246"/>
      <c r="J324" s="242"/>
      <c r="K324" s="242"/>
      <c r="L324" s="247"/>
      <c r="M324" s="248"/>
      <c r="N324" s="249"/>
      <c r="O324" s="249"/>
      <c r="P324" s="249"/>
      <c r="Q324" s="249"/>
      <c r="R324" s="249"/>
      <c r="S324" s="249"/>
      <c r="T324" s="250"/>
      <c r="AT324" s="251" t="s">
        <v>169</v>
      </c>
      <c r="AU324" s="251" t="s">
        <v>79</v>
      </c>
      <c r="AV324" s="13" t="s">
        <v>79</v>
      </c>
      <c r="AW324" s="13" t="s">
        <v>34</v>
      </c>
      <c r="AX324" s="13" t="s">
        <v>71</v>
      </c>
      <c r="AY324" s="251" t="s">
        <v>156</v>
      </c>
    </row>
    <row r="325" s="14" customFormat="1">
      <c r="B325" s="252"/>
      <c r="C325" s="253"/>
      <c r="D325" s="227" t="s">
        <v>169</v>
      </c>
      <c r="E325" s="254" t="s">
        <v>1</v>
      </c>
      <c r="F325" s="255" t="s">
        <v>174</v>
      </c>
      <c r="G325" s="253"/>
      <c r="H325" s="256">
        <v>48.399999999999999</v>
      </c>
      <c r="I325" s="257"/>
      <c r="J325" s="253"/>
      <c r="K325" s="253"/>
      <c r="L325" s="258"/>
      <c r="M325" s="259"/>
      <c r="N325" s="260"/>
      <c r="O325" s="260"/>
      <c r="P325" s="260"/>
      <c r="Q325" s="260"/>
      <c r="R325" s="260"/>
      <c r="S325" s="260"/>
      <c r="T325" s="261"/>
      <c r="AT325" s="262" t="s">
        <v>169</v>
      </c>
      <c r="AU325" s="262" t="s">
        <v>79</v>
      </c>
      <c r="AV325" s="14" t="s">
        <v>163</v>
      </c>
      <c r="AW325" s="14" t="s">
        <v>34</v>
      </c>
      <c r="AX325" s="14" t="s">
        <v>21</v>
      </c>
      <c r="AY325" s="262" t="s">
        <v>156</v>
      </c>
    </row>
    <row r="326" s="11" customFormat="1" ht="22.8" customHeight="1">
      <c r="B326" s="199"/>
      <c r="C326" s="200"/>
      <c r="D326" s="201" t="s">
        <v>70</v>
      </c>
      <c r="E326" s="213" t="s">
        <v>207</v>
      </c>
      <c r="F326" s="213" t="s">
        <v>456</v>
      </c>
      <c r="G326" s="200"/>
      <c r="H326" s="200"/>
      <c r="I326" s="203"/>
      <c r="J326" s="214">
        <f>BK326</f>
        <v>0</v>
      </c>
      <c r="K326" s="200"/>
      <c r="L326" s="205"/>
      <c r="M326" s="206"/>
      <c r="N326" s="207"/>
      <c r="O326" s="207"/>
      <c r="P326" s="208">
        <f>SUM(P327:P343)</f>
        <v>0</v>
      </c>
      <c r="Q326" s="207"/>
      <c r="R326" s="208">
        <f>SUM(R327:R343)</f>
        <v>1.1235820648999999</v>
      </c>
      <c r="S326" s="207"/>
      <c r="T326" s="209">
        <f>SUM(T327:T343)</f>
        <v>1.012275</v>
      </c>
      <c r="AR326" s="210" t="s">
        <v>21</v>
      </c>
      <c r="AT326" s="211" t="s">
        <v>70</v>
      </c>
      <c r="AU326" s="211" t="s">
        <v>21</v>
      </c>
      <c r="AY326" s="210" t="s">
        <v>156</v>
      </c>
      <c r="BK326" s="212">
        <f>SUM(BK327:BK343)</f>
        <v>0</v>
      </c>
    </row>
    <row r="327" s="1" customFormat="1" ht="16.5" customHeight="1">
      <c r="B327" s="37"/>
      <c r="C327" s="215" t="s">
        <v>476</v>
      </c>
      <c r="D327" s="215" t="s">
        <v>158</v>
      </c>
      <c r="E327" s="216" t="s">
        <v>458</v>
      </c>
      <c r="F327" s="217" t="s">
        <v>459</v>
      </c>
      <c r="G327" s="218" t="s">
        <v>161</v>
      </c>
      <c r="H327" s="219">
        <v>13.497</v>
      </c>
      <c r="I327" s="220"/>
      <c r="J327" s="221">
        <f>ROUND(I327*H327,2)</f>
        <v>0</v>
      </c>
      <c r="K327" s="217" t="s">
        <v>162</v>
      </c>
      <c r="L327" s="42"/>
      <c r="M327" s="222" t="s">
        <v>1</v>
      </c>
      <c r="N327" s="223" t="s">
        <v>42</v>
      </c>
      <c r="O327" s="78"/>
      <c r="P327" s="224">
        <f>O327*H327</f>
        <v>0</v>
      </c>
      <c r="Q327" s="224">
        <v>0.066961699999999999</v>
      </c>
      <c r="R327" s="224">
        <f>Q327*H327</f>
        <v>0.90378206490000002</v>
      </c>
      <c r="S327" s="224">
        <v>0.074999999999999997</v>
      </c>
      <c r="T327" s="225">
        <f>S327*H327</f>
        <v>1.012275</v>
      </c>
      <c r="AR327" s="16" t="s">
        <v>163</v>
      </c>
      <c r="AT327" s="16" t="s">
        <v>158</v>
      </c>
      <c r="AU327" s="16" t="s">
        <v>79</v>
      </c>
      <c r="AY327" s="16" t="s">
        <v>156</v>
      </c>
      <c r="BE327" s="226">
        <f>IF(N327="základní",J327,0)</f>
        <v>0</v>
      </c>
      <c r="BF327" s="226">
        <f>IF(N327="snížená",J327,0)</f>
        <v>0</v>
      </c>
      <c r="BG327" s="226">
        <f>IF(N327="zákl. přenesená",J327,0)</f>
        <v>0</v>
      </c>
      <c r="BH327" s="226">
        <f>IF(N327="sníž. přenesená",J327,0)</f>
        <v>0</v>
      </c>
      <c r="BI327" s="226">
        <f>IF(N327="nulová",J327,0)</f>
        <v>0</v>
      </c>
      <c r="BJ327" s="16" t="s">
        <v>21</v>
      </c>
      <c r="BK327" s="226">
        <f>ROUND(I327*H327,2)</f>
        <v>0</v>
      </c>
      <c r="BL327" s="16" t="s">
        <v>163</v>
      </c>
      <c r="BM327" s="16" t="s">
        <v>945</v>
      </c>
    </row>
    <row r="328" s="1" customFormat="1">
      <c r="B328" s="37"/>
      <c r="C328" s="38"/>
      <c r="D328" s="227" t="s">
        <v>165</v>
      </c>
      <c r="E328" s="38"/>
      <c r="F328" s="228" t="s">
        <v>461</v>
      </c>
      <c r="G328" s="38"/>
      <c r="H328" s="38"/>
      <c r="I328" s="142"/>
      <c r="J328" s="38"/>
      <c r="K328" s="38"/>
      <c r="L328" s="42"/>
      <c r="M328" s="229"/>
      <c r="N328" s="78"/>
      <c r="O328" s="78"/>
      <c r="P328" s="78"/>
      <c r="Q328" s="78"/>
      <c r="R328" s="78"/>
      <c r="S328" s="78"/>
      <c r="T328" s="79"/>
      <c r="AT328" s="16" t="s">
        <v>165</v>
      </c>
      <c r="AU328" s="16" t="s">
        <v>79</v>
      </c>
    </row>
    <row r="329" s="1" customFormat="1">
      <c r="B329" s="37"/>
      <c r="C329" s="38"/>
      <c r="D329" s="227" t="s">
        <v>167</v>
      </c>
      <c r="E329" s="38"/>
      <c r="F329" s="230" t="s">
        <v>462</v>
      </c>
      <c r="G329" s="38"/>
      <c r="H329" s="38"/>
      <c r="I329" s="142"/>
      <c r="J329" s="38"/>
      <c r="K329" s="38"/>
      <c r="L329" s="42"/>
      <c r="M329" s="229"/>
      <c r="N329" s="78"/>
      <c r="O329" s="78"/>
      <c r="P329" s="78"/>
      <c r="Q329" s="78"/>
      <c r="R329" s="78"/>
      <c r="S329" s="78"/>
      <c r="T329" s="79"/>
      <c r="AT329" s="16" t="s">
        <v>167</v>
      </c>
      <c r="AU329" s="16" t="s">
        <v>79</v>
      </c>
    </row>
    <row r="330" s="1" customFormat="1">
      <c r="B330" s="37"/>
      <c r="C330" s="38"/>
      <c r="D330" s="227" t="s">
        <v>189</v>
      </c>
      <c r="E330" s="38"/>
      <c r="F330" s="230" t="s">
        <v>463</v>
      </c>
      <c r="G330" s="38"/>
      <c r="H330" s="38"/>
      <c r="I330" s="142"/>
      <c r="J330" s="38"/>
      <c r="K330" s="38"/>
      <c r="L330" s="42"/>
      <c r="M330" s="229"/>
      <c r="N330" s="78"/>
      <c r="O330" s="78"/>
      <c r="P330" s="78"/>
      <c r="Q330" s="78"/>
      <c r="R330" s="78"/>
      <c r="S330" s="78"/>
      <c r="T330" s="79"/>
      <c r="AT330" s="16" t="s">
        <v>189</v>
      </c>
      <c r="AU330" s="16" t="s">
        <v>79</v>
      </c>
    </row>
    <row r="331" s="12" customFormat="1">
      <c r="B331" s="231"/>
      <c r="C331" s="232"/>
      <c r="D331" s="227" t="s">
        <v>169</v>
      </c>
      <c r="E331" s="233" t="s">
        <v>1</v>
      </c>
      <c r="F331" s="234" t="s">
        <v>464</v>
      </c>
      <c r="G331" s="232"/>
      <c r="H331" s="233" t="s">
        <v>1</v>
      </c>
      <c r="I331" s="235"/>
      <c r="J331" s="232"/>
      <c r="K331" s="232"/>
      <c r="L331" s="236"/>
      <c r="M331" s="237"/>
      <c r="N331" s="238"/>
      <c r="O331" s="238"/>
      <c r="P331" s="238"/>
      <c r="Q331" s="238"/>
      <c r="R331" s="238"/>
      <c r="S331" s="238"/>
      <c r="T331" s="239"/>
      <c r="AT331" s="240" t="s">
        <v>169</v>
      </c>
      <c r="AU331" s="240" t="s">
        <v>79</v>
      </c>
      <c r="AV331" s="12" t="s">
        <v>21</v>
      </c>
      <c r="AW331" s="12" t="s">
        <v>34</v>
      </c>
      <c r="AX331" s="12" t="s">
        <v>71</v>
      </c>
      <c r="AY331" s="240" t="s">
        <v>156</v>
      </c>
    </row>
    <row r="332" s="13" customFormat="1">
      <c r="B332" s="241"/>
      <c r="C332" s="242"/>
      <c r="D332" s="227" t="s">
        <v>169</v>
      </c>
      <c r="E332" s="243" t="s">
        <v>1</v>
      </c>
      <c r="F332" s="244" t="s">
        <v>465</v>
      </c>
      <c r="G332" s="242"/>
      <c r="H332" s="245">
        <v>6.7199999999999998</v>
      </c>
      <c r="I332" s="246"/>
      <c r="J332" s="242"/>
      <c r="K332" s="242"/>
      <c r="L332" s="247"/>
      <c r="M332" s="248"/>
      <c r="N332" s="249"/>
      <c r="O332" s="249"/>
      <c r="P332" s="249"/>
      <c r="Q332" s="249"/>
      <c r="R332" s="249"/>
      <c r="S332" s="249"/>
      <c r="T332" s="250"/>
      <c r="AT332" s="251" t="s">
        <v>169</v>
      </c>
      <c r="AU332" s="251" t="s">
        <v>79</v>
      </c>
      <c r="AV332" s="13" t="s">
        <v>79</v>
      </c>
      <c r="AW332" s="13" t="s">
        <v>34</v>
      </c>
      <c r="AX332" s="13" t="s">
        <v>71</v>
      </c>
      <c r="AY332" s="251" t="s">
        <v>156</v>
      </c>
    </row>
    <row r="333" s="13" customFormat="1">
      <c r="B333" s="241"/>
      <c r="C333" s="242"/>
      <c r="D333" s="227" t="s">
        <v>169</v>
      </c>
      <c r="E333" s="243" t="s">
        <v>1</v>
      </c>
      <c r="F333" s="244" t="s">
        <v>466</v>
      </c>
      <c r="G333" s="242"/>
      <c r="H333" s="245">
        <v>2.2440000000000002</v>
      </c>
      <c r="I333" s="246"/>
      <c r="J333" s="242"/>
      <c r="K333" s="242"/>
      <c r="L333" s="247"/>
      <c r="M333" s="248"/>
      <c r="N333" s="249"/>
      <c r="O333" s="249"/>
      <c r="P333" s="249"/>
      <c r="Q333" s="249"/>
      <c r="R333" s="249"/>
      <c r="S333" s="249"/>
      <c r="T333" s="250"/>
      <c r="AT333" s="251" t="s">
        <v>169</v>
      </c>
      <c r="AU333" s="251" t="s">
        <v>79</v>
      </c>
      <c r="AV333" s="13" t="s">
        <v>79</v>
      </c>
      <c r="AW333" s="13" t="s">
        <v>34</v>
      </c>
      <c r="AX333" s="13" t="s">
        <v>71</v>
      </c>
      <c r="AY333" s="251" t="s">
        <v>156</v>
      </c>
    </row>
    <row r="334" s="13" customFormat="1">
      <c r="B334" s="241"/>
      <c r="C334" s="242"/>
      <c r="D334" s="227" t="s">
        <v>169</v>
      </c>
      <c r="E334" s="243" t="s">
        <v>1</v>
      </c>
      <c r="F334" s="244" t="s">
        <v>467</v>
      </c>
      <c r="G334" s="242"/>
      <c r="H334" s="245">
        <v>2.992</v>
      </c>
      <c r="I334" s="246"/>
      <c r="J334" s="242"/>
      <c r="K334" s="242"/>
      <c r="L334" s="247"/>
      <c r="M334" s="248"/>
      <c r="N334" s="249"/>
      <c r="O334" s="249"/>
      <c r="P334" s="249"/>
      <c r="Q334" s="249"/>
      <c r="R334" s="249"/>
      <c r="S334" s="249"/>
      <c r="T334" s="250"/>
      <c r="AT334" s="251" t="s">
        <v>169</v>
      </c>
      <c r="AU334" s="251" t="s">
        <v>79</v>
      </c>
      <c r="AV334" s="13" t="s">
        <v>79</v>
      </c>
      <c r="AW334" s="13" t="s">
        <v>34</v>
      </c>
      <c r="AX334" s="13" t="s">
        <v>71</v>
      </c>
      <c r="AY334" s="251" t="s">
        <v>156</v>
      </c>
    </row>
    <row r="335" s="13" customFormat="1">
      <c r="B335" s="241"/>
      <c r="C335" s="242"/>
      <c r="D335" s="227" t="s">
        <v>169</v>
      </c>
      <c r="E335" s="243" t="s">
        <v>1</v>
      </c>
      <c r="F335" s="244" t="s">
        <v>468</v>
      </c>
      <c r="G335" s="242"/>
      <c r="H335" s="245">
        <v>1.5409999999999999</v>
      </c>
      <c r="I335" s="246"/>
      <c r="J335" s="242"/>
      <c r="K335" s="242"/>
      <c r="L335" s="247"/>
      <c r="M335" s="248"/>
      <c r="N335" s="249"/>
      <c r="O335" s="249"/>
      <c r="P335" s="249"/>
      <c r="Q335" s="249"/>
      <c r="R335" s="249"/>
      <c r="S335" s="249"/>
      <c r="T335" s="250"/>
      <c r="AT335" s="251" t="s">
        <v>169</v>
      </c>
      <c r="AU335" s="251" t="s">
        <v>79</v>
      </c>
      <c r="AV335" s="13" t="s">
        <v>79</v>
      </c>
      <c r="AW335" s="13" t="s">
        <v>34</v>
      </c>
      <c r="AX335" s="13" t="s">
        <v>71</v>
      </c>
      <c r="AY335" s="251" t="s">
        <v>156</v>
      </c>
    </row>
    <row r="336" s="14" customFormat="1">
      <c r="B336" s="252"/>
      <c r="C336" s="253"/>
      <c r="D336" s="227" t="s">
        <v>169</v>
      </c>
      <c r="E336" s="254" t="s">
        <v>1</v>
      </c>
      <c r="F336" s="255" t="s">
        <v>174</v>
      </c>
      <c r="G336" s="253"/>
      <c r="H336" s="256">
        <v>13.497</v>
      </c>
      <c r="I336" s="257"/>
      <c r="J336" s="253"/>
      <c r="K336" s="253"/>
      <c r="L336" s="258"/>
      <c r="M336" s="259"/>
      <c r="N336" s="260"/>
      <c r="O336" s="260"/>
      <c r="P336" s="260"/>
      <c r="Q336" s="260"/>
      <c r="R336" s="260"/>
      <c r="S336" s="260"/>
      <c r="T336" s="261"/>
      <c r="AT336" s="262" t="s">
        <v>169</v>
      </c>
      <c r="AU336" s="262" t="s">
        <v>79</v>
      </c>
      <c r="AV336" s="14" t="s">
        <v>163</v>
      </c>
      <c r="AW336" s="14" t="s">
        <v>34</v>
      </c>
      <c r="AX336" s="14" t="s">
        <v>21</v>
      </c>
      <c r="AY336" s="262" t="s">
        <v>156</v>
      </c>
    </row>
    <row r="337" s="1" customFormat="1" ht="16.5" customHeight="1">
      <c r="B337" s="37"/>
      <c r="C337" s="263" t="s">
        <v>486</v>
      </c>
      <c r="D337" s="263" t="s">
        <v>297</v>
      </c>
      <c r="E337" s="264" t="s">
        <v>470</v>
      </c>
      <c r="F337" s="265" t="s">
        <v>471</v>
      </c>
      <c r="G337" s="266" t="s">
        <v>317</v>
      </c>
      <c r="H337" s="267">
        <v>20.475000000000001</v>
      </c>
      <c r="I337" s="268"/>
      <c r="J337" s="269">
        <f>ROUND(I337*H337,2)</f>
        <v>0</v>
      </c>
      <c r="K337" s="265" t="s">
        <v>1</v>
      </c>
      <c r="L337" s="270"/>
      <c r="M337" s="271" t="s">
        <v>1</v>
      </c>
      <c r="N337" s="272" t="s">
        <v>42</v>
      </c>
      <c r="O337" s="78"/>
      <c r="P337" s="224">
        <f>O337*H337</f>
        <v>0</v>
      </c>
      <c r="Q337" s="224">
        <v>0</v>
      </c>
      <c r="R337" s="224">
        <f>Q337*H337</f>
        <v>0</v>
      </c>
      <c r="S337" s="224">
        <v>0</v>
      </c>
      <c r="T337" s="225">
        <f>S337*H337</f>
        <v>0</v>
      </c>
      <c r="AR337" s="16" t="s">
        <v>221</v>
      </c>
      <c r="AT337" s="16" t="s">
        <v>297</v>
      </c>
      <c r="AU337" s="16" t="s">
        <v>79</v>
      </c>
      <c r="AY337" s="16" t="s">
        <v>156</v>
      </c>
      <c r="BE337" s="226">
        <f>IF(N337="základní",J337,0)</f>
        <v>0</v>
      </c>
      <c r="BF337" s="226">
        <f>IF(N337="snížená",J337,0)</f>
        <v>0</v>
      </c>
      <c r="BG337" s="226">
        <f>IF(N337="zákl. přenesená",J337,0)</f>
        <v>0</v>
      </c>
      <c r="BH337" s="226">
        <f>IF(N337="sníž. přenesená",J337,0)</f>
        <v>0</v>
      </c>
      <c r="BI337" s="226">
        <f>IF(N337="nulová",J337,0)</f>
        <v>0</v>
      </c>
      <c r="BJ337" s="16" t="s">
        <v>21</v>
      </c>
      <c r="BK337" s="226">
        <f>ROUND(I337*H337,2)</f>
        <v>0</v>
      </c>
      <c r="BL337" s="16" t="s">
        <v>163</v>
      </c>
      <c r="BM337" s="16" t="s">
        <v>946</v>
      </c>
    </row>
    <row r="338" s="1" customFormat="1">
      <c r="B338" s="37"/>
      <c r="C338" s="38"/>
      <c r="D338" s="227" t="s">
        <v>165</v>
      </c>
      <c r="E338" s="38"/>
      <c r="F338" s="228" t="s">
        <v>471</v>
      </c>
      <c r="G338" s="38"/>
      <c r="H338" s="38"/>
      <c r="I338" s="142"/>
      <c r="J338" s="38"/>
      <c r="K338" s="38"/>
      <c r="L338" s="42"/>
      <c r="M338" s="229"/>
      <c r="N338" s="78"/>
      <c r="O338" s="78"/>
      <c r="P338" s="78"/>
      <c r="Q338" s="78"/>
      <c r="R338" s="78"/>
      <c r="S338" s="78"/>
      <c r="T338" s="79"/>
      <c r="AT338" s="16" t="s">
        <v>165</v>
      </c>
      <c r="AU338" s="16" t="s">
        <v>79</v>
      </c>
    </row>
    <row r="339" s="1" customFormat="1">
      <c r="B339" s="37"/>
      <c r="C339" s="38"/>
      <c r="D339" s="227" t="s">
        <v>189</v>
      </c>
      <c r="E339" s="38"/>
      <c r="F339" s="230" t="s">
        <v>473</v>
      </c>
      <c r="G339" s="38"/>
      <c r="H339" s="38"/>
      <c r="I339" s="142"/>
      <c r="J339" s="38"/>
      <c r="K339" s="38"/>
      <c r="L339" s="42"/>
      <c r="M339" s="229"/>
      <c r="N339" s="78"/>
      <c r="O339" s="78"/>
      <c r="P339" s="78"/>
      <c r="Q339" s="78"/>
      <c r="R339" s="78"/>
      <c r="S339" s="78"/>
      <c r="T339" s="79"/>
      <c r="AT339" s="16" t="s">
        <v>189</v>
      </c>
      <c r="AU339" s="16" t="s">
        <v>79</v>
      </c>
    </row>
    <row r="340" s="13" customFormat="1">
      <c r="B340" s="241"/>
      <c r="C340" s="242"/>
      <c r="D340" s="227" t="s">
        <v>169</v>
      </c>
      <c r="E340" s="243" t="s">
        <v>1</v>
      </c>
      <c r="F340" s="244" t="s">
        <v>474</v>
      </c>
      <c r="G340" s="242"/>
      <c r="H340" s="245">
        <v>20.475000000000001</v>
      </c>
      <c r="I340" s="246"/>
      <c r="J340" s="242"/>
      <c r="K340" s="242"/>
      <c r="L340" s="247"/>
      <c r="M340" s="248"/>
      <c r="N340" s="249"/>
      <c r="O340" s="249"/>
      <c r="P340" s="249"/>
      <c r="Q340" s="249"/>
      <c r="R340" s="249"/>
      <c r="S340" s="249"/>
      <c r="T340" s="250"/>
      <c r="AT340" s="251" t="s">
        <v>169</v>
      </c>
      <c r="AU340" s="251" t="s">
        <v>79</v>
      </c>
      <c r="AV340" s="13" t="s">
        <v>79</v>
      </c>
      <c r="AW340" s="13" t="s">
        <v>34</v>
      </c>
      <c r="AX340" s="13" t="s">
        <v>21</v>
      </c>
      <c r="AY340" s="251" t="s">
        <v>156</v>
      </c>
    </row>
    <row r="341" s="1" customFormat="1" ht="16.5" customHeight="1">
      <c r="B341" s="37"/>
      <c r="C341" s="215" t="s">
        <v>491</v>
      </c>
      <c r="D341" s="215" t="s">
        <v>158</v>
      </c>
      <c r="E341" s="216" t="s">
        <v>947</v>
      </c>
      <c r="F341" s="217" t="s">
        <v>948</v>
      </c>
      <c r="G341" s="218" t="s">
        <v>161</v>
      </c>
      <c r="H341" s="219">
        <v>5</v>
      </c>
      <c r="I341" s="220"/>
      <c r="J341" s="221">
        <f>ROUND(I341*H341,2)</f>
        <v>0</v>
      </c>
      <c r="K341" s="217" t="s">
        <v>162</v>
      </c>
      <c r="L341" s="42"/>
      <c r="M341" s="222" t="s">
        <v>1</v>
      </c>
      <c r="N341" s="223" t="s">
        <v>42</v>
      </c>
      <c r="O341" s="78"/>
      <c r="P341" s="224">
        <f>O341*H341</f>
        <v>0</v>
      </c>
      <c r="Q341" s="224">
        <v>0.043959999999999999</v>
      </c>
      <c r="R341" s="224">
        <f>Q341*H341</f>
        <v>0.2198</v>
      </c>
      <c r="S341" s="224">
        <v>0</v>
      </c>
      <c r="T341" s="225">
        <f>S341*H341</f>
        <v>0</v>
      </c>
      <c r="AR341" s="16" t="s">
        <v>163</v>
      </c>
      <c r="AT341" s="16" t="s">
        <v>158</v>
      </c>
      <c r="AU341" s="16" t="s">
        <v>79</v>
      </c>
      <c r="AY341" s="16" t="s">
        <v>156</v>
      </c>
      <c r="BE341" s="226">
        <f>IF(N341="základní",J341,0)</f>
        <v>0</v>
      </c>
      <c r="BF341" s="226">
        <f>IF(N341="snížená",J341,0)</f>
        <v>0</v>
      </c>
      <c r="BG341" s="226">
        <f>IF(N341="zákl. přenesená",J341,0)</f>
        <v>0</v>
      </c>
      <c r="BH341" s="226">
        <f>IF(N341="sníž. přenesená",J341,0)</f>
        <v>0</v>
      </c>
      <c r="BI341" s="226">
        <f>IF(N341="nulová",J341,0)</f>
        <v>0</v>
      </c>
      <c r="BJ341" s="16" t="s">
        <v>21</v>
      </c>
      <c r="BK341" s="226">
        <f>ROUND(I341*H341,2)</f>
        <v>0</v>
      </c>
      <c r="BL341" s="16" t="s">
        <v>163</v>
      </c>
      <c r="BM341" s="16" t="s">
        <v>949</v>
      </c>
    </row>
    <row r="342" s="1" customFormat="1">
      <c r="B342" s="37"/>
      <c r="C342" s="38"/>
      <c r="D342" s="227" t="s">
        <v>165</v>
      </c>
      <c r="E342" s="38"/>
      <c r="F342" s="228" t="s">
        <v>950</v>
      </c>
      <c r="G342" s="38"/>
      <c r="H342" s="38"/>
      <c r="I342" s="142"/>
      <c r="J342" s="38"/>
      <c r="K342" s="38"/>
      <c r="L342" s="42"/>
      <c r="M342" s="229"/>
      <c r="N342" s="78"/>
      <c r="O342" s="78"/>
      <c r="P342" s="78"/>
      <c r="Q342" s="78"/>
      <c r="R342" s="78"/>
      <c r="S342" s="78"/>
      <c r="T342" s="79"/>
      <c r="AT342" s="16" t="s">
        <v>165</v>
      </c>
      <c r="AU342" s="16" t="s">
        <v>79</v>
      </c>
    </row>
    <row r="343" s="1" customFormat="1">
      <c r="B343" s="37"/>
      <c r="C343" s="38"/>
      <c r="D343" s="227" t="s">
        <v>189</v>
      </c>
      <c r="E343" s="38"/>
      <c r="F343" s="230" t="s">
        <v>951</v>
      </c>
      <c r="G343" s="38"/>
      <c r="H343" s="38"/>
      <c r="I343" s="142"/>
      <c r="J343" s="38"/>
      <c r="K343" s="38"/>
      <c r="L343" s="42"/>
      <c r="M343" s="229"/>
      <c r="N343" s="78"/>
      <c r="O343" s="78"/>
      <c r="P343" s="78"/>
      <c r="Q343" s="78"/>
      <c r="R343" s="78"/>
      <c r="S343" s="78"/>
      <c r="T343" s="79"/>
      <c r="AT343" s="16" t="s">
        <v>189</v>
      </c>
      <c r="AU343" s="16" t="s">
        <v>79</v>
      </c>
    </row>
    <row r="344" s="11" customFormat="1" ht="22.8" customHeight="1">
      <c r="B344" s="199"/>
      <c r="C344" s="200"/>
      <c r="D344" s="201" t="s">
        <v>70</v>
      </c>
      <c r="E344" s="213" t="s">
        <v>227</v>
      </c>
      <c r="F344" s="213" t="s">
        <v>475</v>
      </c>
      <c r="G344" s="200"/>
      <c r="H344" s="200"/>
      <c r="I344" s="203"/>
      <c r="J344" s="214">
        <f>BK344</f>
        <v>0</v>
      </c>
      <c r="K344" s="200"/>
      <c r="L344" s="205"/>
      <c r="M344" s="206"/>
      <c r="N344" s="207"/>
      <c r="O344" s="207"/>
      <c r="P344" s="208">
        <f>SUM(P345:P485)</f>
        <v>0</v>
      </c>
      <c r="Q344" s="207"/>
      <c r="R344" s="208">
        <f>SUM(R345:R485)</f>
        <v>8.1009132200000007</v>
      </c>
      <c r="S344" s="207"/>
      <c r="T344" s="209">
        <f>SUM(T345:T485)</f>
        <v>16.980243499999997</v>
      </c>
      <c r="AR344" s="210" t="s">
        <v>21</v>
      </c>
      <c r="AT344" s="211" t="s">
        <v>70</v>
      </c>
      <c r="AU344" s="211" t="s">
        <v>21</v>
      </c>
      <c r="AY344" s="210" t="s">
        <v>156</v>
      </c>
      <c r="BK344" s="212">
        <f>SUM(BK345:BK485)</f>
        <v>0</v>
      </c>
    </row>
    <row r="345" s="1" customFormat="1" ht="16.5" customHeight="1">
      <c r="B345" s="37"/>
      <c r="C345" s="215" t="s">
        <v>496</v>
      </c>
      <c r="D345" s="215" t="s">
        <v>158</v>
      </c>
      <c r="E345" s="216" t="s">
        <v>477</v>
      </c>
      <c r="F345" s="217" t="s">
        <v>478</v>
      </c>
      <c r="G345" s="218" t="s">
        <v>185</v>
      </c>
      <c r="H345" s="219">
        <v>20</v>
      </c>
      <c r="I345" s="220"/>
      <c r="J345" s="221">
        <f>ROUND(I345*H345,2)</f>
        <v>0</v>
      </c>
      <c r="K345" s="217" t="s">
        <v>162</v>
      </c>
      <c r="L345" s="42"/>
      <c r="M345" s="222" t="s">
        <v>1</v>
      </c>
      <c r="N345" s="223" t="s">
        <v>42</v>
      </c>
      <c r="O345" s="78"/>
      <c r="P345" s="224">
        <f>O345*H345</f>
        <v>0</v>
      </c>
      <c r="Q345" s="224">
        <v>0.00117</v>
      </c>
      <c r="R345" s="224">
        <f>Q345*H345</f>
        <v>0.023400000000000001</v>
      </c>
      <c r="S345" s="224">
        <v>0</v>
      </c>
      <c r="T345" s="225">
        <f>S345*H345</f>
        <v>0</v>
      </c>
      <c r="AR345" s="16" t="s">
        <v>163</v>
      </c>
      <c r="AT345" s="16" t="s">
        <v>158</v>
      </c>
      <c r="AU345" s="16" t="s">
        <v>79</v>
      </c>
      <c r="AY345" s="16" t="s">
        <v>156</v>
      </c>
      <c r="BE345" s="226">
        <f>IF(N345="základní",J345,0)</f>
        <v>0</v>
      </c>
      <c r="BF345" s="226">
        <f>IF(N345="snížená",J345,0)</f>
        <v>0</v>
      </c>
      <c r="BG345" s="226">
        <f>IF(N345="zákl. přenesená",J345,0)</f>
        <v>0</v>
      </c>
      <c r="BH345" s="226">
        <f>IF(N345="sníž. přenesená",J345,0)</f>
        <v>0</v>
      </c>
      <c r="BI345" s="226">
        <f>IF(N345="nulová",J345,0)</f>
        <v>0</v>
      </c>
      <c r="BJ345" s="16" t="s">
        <v>21</v>
      </c>
      <c r="BK345" s="226">
        <f>ROUND(I345*H345,2)</f>
        <v>0</v>
      </c>
      <c r="BL345" s="16" t="s">
        <v>163</v>
      </c>
      <c r="BM345" s="16" t="s">
        <v>952</v>
      </c>
    </row>
    <row r="346" s="1" customFormat="1">
      <c r="B346" s="37"/>
      <c r="C346" s="38"/>
      <c r="D346" s="227" t="s">
        <v>165</v>
      </c>
      <c r="E346" s="38"/>
      <c r="F346" s="228" t="s">
        <v>480</v>
      </c>
      <c r="G346" s="38"/>
      <c r="H346" s="38"/>
      <c r="I346" s="142"/>
      <c r="J346" s="38"/>
      <c r="K346" s="38"/>
      <c r="L346" s="42"/>
      <c r="M346" s="229"/>
      <c r="N346" s="78"/>
      <c r="O346" s="78"/>
      <c r="P346" s="78"/>
      <c r="Q346" s="78"/>
      <c r="R346" s="78"/>
      <c r="S346" s="78"/>
      <c r="T346" s="79"/>
      <c r="AT346" s="16" t="s">
        <v>165</v>
      </c>
      <c r="AU346" s="16" t="s">
        <v>79</v>
      </c>
    </row>
    <row r="347" s="1" customFormat="1">
      <c r="B347" s="37"/>
      <c r="C347" s="38"/>
      <c r="D347" s="227" t="s">
        <v>167</v>
      </c>
      <c r="E347" s="38"/>
      <c r="F347" s="230" t="s">
        <v>481</v>
      </c>
      <c r="G347" s="38"/>
      <c r="H347" s="38"/>
      <c r="I347" s="142"/>
      <c r="J347" s="38"/>
      <c r="K347" s="38"/>
      <c r="L347" s="42"/>
      <c r="M347" s="229"/>
      <c r="N347" s="78"/>
      <c r="O347" s="78"/>
      <c r="P347" s="78"/>
      <c r="Q347" s="78"/>
      <c r="R347" s="78"/>
      <c r="S347" s="78"/>
      <c r="T347" s="79"/>
      <c r="AT347" s="16" t="s">
        <v>167</v>
      </c>
      <c r="AU347" s="16" t="s">
        <v>79</v>
      </c>
    </row>
    <row r="348" s="12" customFormat="1">
      <c r="B348" s="231"/>
      <c r="C348" s="232"/>
      <c r="D348" s="227" t="s">
        <v>169</v>
      </c>
      <c r="E348" s="233" t="s">
        <v>1</v>
      </c>
      <c r="F348" s="234" t="s">
        <v>482</v>
      </c>
      <c r="G348" s="232"/>
      <c r="H348" s="233" t="s">
        <v>1</v>
      </c>
      <c r="I348" s="235"/>
      <c r="J348" s="232"/>
      <c r="K348" s="232"/>
      <c r="L348" s="236"/>
      <c r="M348" s="237"/>
      <c r="N348" s="238"/>
      <c r="O348" s="238"/>
      <c r="P348" s="238"/>
      <c r="Q348" s="238"/>
      <c r="R348" s="238"/>
      <c r="S348" s="238"/>
      <c r="T348" s="239"/>
      <c r="AT348" s="240" t="s">
        <v>169</v>
      </c>
      <c r="AU348" s="240" t="s">
        <v>79</v>
      </c>
      <c r="AV348" s="12" t="s">
        <v>21</v>
      </c>
      <c r="AW348" s="12" t="s">
        <v>34</v>
      </c>
      <c r="AX348" s="12" t="s">
        <v>71</v>
      </c>
      <c r="AY348" s="240" t="s">
        <v>156</v>
      </c>
    </row>
    <row r="349" s="13" customFormat="1">
      <c r="B349" s="241"/>
      <c r="C349" s="242"/>
      <c r="D349" s="227" t="s">
        <v>169</v>
      </c>
      <c r="E349" s="243" t="s">
        <v>1</v>
      </c>
      <c r="F349" s="244" t="s">
        <v>483</v>
      </c>
      <c r="G349" s="242"/>
      <c r="H349" s="245">
        <v>8</v>
      </c>
      <c r="I349" s="246"/>
      <c r="J349" s="242"/>
      <c r="K349" s="242"/>
      <c r="L349" s="247"/>
      <c r="M349" s="248"/>
      <c r="N349" s="249"/>
      <c r="O349" s="249"/>
      <c r="P349" s="249"/>
      <c r="Q349" s="249"/>
      <c r="R349" s="249"/>
      <c r="S349" s="249"/>
      <c r="T349" s="250"/>
      <c r="AT349" s="251" t="s">
        <v>169</v>
      </c>
      <c r="AU349" s="251" t="s">
        <v>79</v>
      </c>
      <c r="AV349" s="13" t="s">
        <v>79</v>
      </c>
      <c r="AW349" s="13" t="s">
        <v>34</v>
      </c>
      <c r="AX349" s="13" t="s">
        <v>71</v>
      </c>
      <c r="AY349" s="251" t="s">
        <v>156</v>
      </c>
    </row>
    <row r="350" s="12" customFormat="1">
      <c r="B350" s="231"/>
      <c r="C350" s="232"/>
      <c r="D350" s="227" t="s">
        <v>169</v>
      </c>
      <c r="E350" s="233" t="s">
        <v>1</v>
      </c>
      <c r="F350" s="234" t="s">
        <v>484</v>
      </c>
      <c r="G350" s="232"/>
      <c r="H350" s="233" t="s">
        <v>1</v>
      </c>
      <c r="I350" s="235"/>
      <c r="J350" s="232"/>
      <c r="K350" s="232"/>
      <c r="L350" s="236"/>
      <c r="M350" s="237"/>
      <c r="N350" s="238"/>
      <c r="O350" s="238"/>
      <c r="P350" s="238"/>
      <c r="Q350" s="238"/>
      <c r="R350" s="238"/>
      <c r="S350" s="238"/>
      <c r="T350" s="239"/>
      <c r="AT350" s="240" t="s">
        <v>169</v>
      </c>
      <c r="AU350" s="240" t="s">
        <v>79</v>
      </c>
      <c r="AV350" s="12" t="s">
        <v>21</v>
      </c>
      <c r="AW350" s="12" t="s">
        <v>34</v>
      </c>
      <c r="AX350" s="12" t="s">
        <v>71</v>
      </c>
      <c r="AY350" s="240" t="s">
        <v>156</v>
      </c>
    </row>
    <row r="351" s="13" customFormat="1">
      <c r="B351" s="241"/>
      <c r="C351" s="242"/>
      <c r="D351" s="227" t="s">
        <v>169</v>
      </c>
      <c r="E351" s="243" t="s">
        <v>1</v>
      </c>
      <c r="F351" s="244" t="s">
        <v>485</v>
      </c>
      <c r="G351" s="242"/>
      <c r="H351" s="245">
        <v>12</v>
      </c>
      <c r="I351" s="246"/>
      <c r="J351" s="242"/>
      <c r="K351" s="242"/>
      <c r="L351" s="247"/>
      <c r="M351" s="248"/>
      <c r="N351" s="249"/>
      <c r="O351" s="249"/>
      <c r="P351" s="249"/>
      <c r="Q351" s="249"/>
      <c r="R351" s="249"/>
      <c r="S351" s="249"/>
      <c r="T351" s="250"/>
      <c r="AT351" s="251" t="s">
        <v>169</v>
      </c>
      <c r="AU351" s="251" t="s">
        <v>79</v>
      </c>
      <c r="AV351" s="13" t="s">
        <v>79</v>
      </c>
      <c r="AW351" s="13" t="s">
        <v>34</v>
      </c>
      <c r="AX351" s="13" t="s">
        <v>71</v>
      </c>
      <c r="AY351" s="251" t="s">
        <v>156</v>
      </c>
    </row>
    <row r="352" s="14" customFormat="1">
      <c r="B352" s="252"/>
      <c r="C352" s="253"/>
      <c r="D352" s="227" t="s">
        <v>169</v>
      </c>
      <c r="E352" s="254" t="s">
        <v>1</v>
      </c>
      <c r="F352" s="255" t="s">
        <v>174</v>
      </c>
      <c r="G352" s="253"/>
      <c r="H352" s="256">
        <v>20</v>
      </c>
      <c r="I352" s="257"/>
      <c r="J352" s="253"/>
      <c r="K352" s="253"/>
      <c r="L352" s="258"/>
      <c r="M352" s="259"/>
      <c r="N352" s="260"/>
      <c r="O352" s="260"/>
      <c r="P352" s="260"/>
      <c r="Q352" s="260"/>
      <c r="R352" s="260"/>
      <c r="S352" s="260"/>
      <c r="T352" s="261"/>
      <c r="AT352" s="262" t="s">
        <v>169</v>
      </c>
      <c r="AU352" s="262" t="s">
        <v>79</v>
      </c>
      <c r="AV352" s="14" t="s">
        <v>163</v>
      </c>
      <c r="AW352" s="14" t="s">
        <v>34</v>
      </c>
      <c r="AX352" s="14" t="s">
        <v>21</v>
      </c>
      <c r="AY352" s="262" t="s">
        <v>156</v>
      </c>
    </row>
    <row r="353" s="1" customFormat="1" ht="16.5" customHeight="1">
      <c r="B353" s="37"/>
      <c r="C353" s="215" t="s">
        <v>502</v>
      </c>
      <c r="D353" s="215" t="s">
        <v>158</v>
      </c>
      <c r="E353" s="216" t="s">
        <v>487</v>
      </c>
      <c r="F353" s="217" t="s">
        <v>488</v>
      </c>
      <c r="G353" s="218" t="s">
        <v>185</v>
      </c>
      <c r="H353" s="219">
        <v>20</v>
      </c>
      <c r="I353" s="220"/>
      <c r="J353" s="221">
        <f>ROUND(I353*H353,2)</f>
        <v>0</v>
      </c>
      <c r="K353" s="217" t="s">
        <v>162</v>
      </c>
      <c r="L353" s="42"/>
      <c r="M353" s="222" t="s">
        <v>1</v>
      </c>
      <c r="N353" s="223" t="s">
        <v>42</v>
      </c>
      <c r="O353" s="78"/>
      <c r="P353" s="224">
        <f>O353*H353</f>
        <v>0</v>
      </c>
      <c r="Q353" s="224">
        <v>0.00066399999999999999</v>
      </c>
      <c r="R353" s="224">
        <f>Q353*H353</f>
        <v>0.01328</v>
      </c>
      <c r="S353" s="224">
        <v>0</v>
      </c>
      <c r="T353" s="225">
        <f>S353*H353</f>
        <v>0</v>
      </c>
      <c r="AR353" s="16" t="s">
        <v>163</v>
      </c>
      <c r="AT353" s="16" t="s">
        <v>158</v>
      </c>
      <c r="AU353" s="16" t="s">
        <v>79</v>
      </c>
      <c r="AY353" s="16" t="s">
        <v>156</v>
      </c>
      <c r="BE353" s="226">
        <f>IF(N353="základní",J353,0)</f>
        <v>0</v>
      </c>
      <c r="BF353" s="226">
        <f>IF(N353="snížená",J353,0)</f>
        <v>0</v>
      </c>
      <c r="BG353" s="226">
        <f>IF(N353="zákl. přenesená",J353,0)</f>
        <v>0</v>
      </c>
      <c r="BH353" s="226">
        <f>IF(N353="sníž. přenesená",J353,0)</f>
        <v>0</v>
      </c>
      <c r="BI353" s="226">
        <f>IF(N353="nulová",J353,0)</f>
        <v>0</v>
      </c>
      <c r="BJ353" s="16" t="s">
        <v>21</v>
      </c>
      <c r="BK353" s="226">
        <f>ROUND(I353*H353,2)</f>
        <v>0</v>
      </c>
      <c r="BL353" s="16" t="s">
        <v>163</v>
      </c>
      <c r="BM353" s="16" t="s">
        <v>953</v>
      </c>
    </row>
    <row r="354" s="1" customFormat="1">
      <c r="B354" s="37"/>
      <c r="C354" s="38"/>
      <c r="D354" s="227" t="s">
        <v>165</v>
      </c>
      <c r="E354" s="38"/>
      <c r="F354" s="228" t="s">
        <v>490</v>
      </c>
      <c r="G354" s="38"/>
      <c r="H354" s="38"/>
      <c r="I354" s="142"/>
      <c r="J354" s="38"/>
      <c r="K354" s="38"/>
      <c r="L354" s="42"/>
      <c r="M354" s="229"/>
      <c r="N354" s="78"/>
      <c r="O354" s="78"/>
      <c r="P354" s="78"/>
      <c r="Q354" s="78"/>
      <c r="R354" s="78"/>
      <c r="S354" s="78"/>
      <c r="T354" s="79"/>
      <c r="AT354" s="16" t="s">
        <v>165</v>
      </c>
      <c r="AU354" s="16" t="s">
        <v>79</v>
      </c>
    </row>
    <row r="355" s="1" customFormat="1">
      <c r="B355" s="37"/>
      <c r="C355" s="38"/>
      <c r="D355" s="227" t="s">
        <v>167</v>
      </c>
      <c r="E355" s="38"/>
      <c r="F355" s="230" t="s">
        <v>481</v>
      </c>
      <c r="G355" s="38"/>
      <c r="H355" s="38"/>
      <c r="I355" s="142"/>
      <c r="J355" s="38"/>
      <c r="K355" s="38"/>
      <c r="L355" s="42"/>
      <c r="M355" s="229"/>
      <c r="N355" s="78"/>
      <c r="O355" s="78"/>
      <c r="P355" s="78"/>
      <c r="Q355" s="78"/>
      <c r="R355" s="78"/>
      <c r="S355" s="78"/>
      <c r="T355" s="79"/>
      <c r="AT355" s="16" t="s">
        <v>167</v>
      </c>
      <c r="AU355" s="16" t="s">
        <v>79</v>
      </c>
    </row>
    <row r="356" s="12" customFormat="1">
      <c r="B356" s="231"/>
      <c r="C356" s="232"/>
      <c r="D356" s="227" t="s">
        <v>169</v>
      </c>
      <c r="E356" s="233" t="s">
        <v>1</v>
      </c>
      <c r="F356" s="234" t="s">
        <v>482</v>
      </c>
      <c r="G356" s="232"/>
      <c r="H356" s="233" t="s">
        <v>1</v>
      </c>
      <c r="I356" s="235"/>
      <c r="J356" s="232"/>
      <c r="K356" s="232"/>
      <c r="L356" s="236"/>
      <c r="M356" s="237"/>
      <c r="N356" s="238"/>
      <c r="O356" s="238"/>
      <c r="P356" s="238"/>
      <c r="Q356" s="238"/>
      <c r="R356" s="238"/>
      <c r="S356" s="238"/>
      <c r="T356" s="239"/>
      <c r="AT356" s="240" t="s">
        <v>169</v>
      </c>
      <c r="AU356" s="240" t="s">
        <v>79</v>
      </c>
      <c r="AV356" s="12" t="s">
        <v>21</v>
      </c>
      <c r="AW356" s="12" t="s">
        <v>34</v>
      </c>
      <c r="AX356" s="12" t="s">
        <v>71</v>
      </c>
      <c r="AY356" s="240" t="s">
        <v>156</v>
      </c>
    </row>
    <row r="357" s="13" customFormat="1">
      <c r="B357" s="241"/>
      <c r="C357" s="242"/>
      <c r="D357" s="227" t="s">
        <v>169</v>
      </c>
      <c r="E357" s="243" t="s">
        <v>1</v>
      </c>
      <c r="F357" s="244" t="s">
        <v>483</v>
      </c>
      <c r="G357" s="242"/>
      <c r="H357" s="245">
        <v>8</v>
      </c>
      <c r="I357" s="246"/>
      <c r="J357" s="242"/>
      <c r="K357" s="242"/>
      <c r="L357" s="247"/>
      <c r="M357" s="248"/>
      <c r="N357" s="249"/>
      <c r="O357" s="249"/>
      <c r="P357" s="249"/>
      <c r="Q357" s="249"/>
      <c r="R357" s="249"/>
      <c r="S357" s="249"/>
      <c r="T357" s="250"/>
      <c r="AT357" s="251" t="s">
        <v>169</v>
      </c>
      <c r="AU357" s="251" t="s">
        <v>79</v>
      </c>
      <c r="AV357" s="13" t="s">
        <v>79</v>
      </c>
      <c r="AW357" s="13" t="s">
        <v>34</v>
      </c>
      <c r="AX357" s="13" t="s">
        <v>71</v>
      </c>
      <c r="AY357" s="251" t="s">
        <v>156</v>
      </c>
    </row>
    <row r="358" s="12" customFormat="1">
      <c r="B358" s="231"/>
      <c r="C358" s="232"/>
      <c r="D358" s="227" t="s">
        <v>169</v>
      </c>
      <c r="E358" s="233" t="s">
        <v>1</v>
      </c>
      <c r="F358" s="234" t="s">
        <v>484</v>
      </c>
      <c r="G358" s="232"/>
      <c r="H358" s="233" t="s">
        <v>1</v>
      </c>
      <c r="I358" s="235"/>
      <c r="J358" s="232"/>
      <c r="K358" s="232"/>
      <c r="L358" s="236"/>
      <c r="M358" s="237"/>
      <c r="N358" s="238"/>
      <c r="O358" s="238"/>
      <c r="P358" s="238"/>
      <c r="Q358" s="238"/>
      <c r="R358" s="238"/>
      <c r="S358" s="238"/>
      <c r="T358" s="239"/>
      <c r="AT358" s="240" t="s">
        <v>169</v>
      </c>
      <c r="AU358" s="240" t="s">
        <v>79</v>
      </c>
      <c r="AV358" s="12" t="s">
        <v>21</v>
      </c>
      <c r="AW358" s="12" t="s">
        <v>34</v>
      </c>
      <c r="AX358" s="12" t="s">
        <v>71</v>
      </c>
      <c r="AY358" s="240" t="s">
        <v>156</v>
      </c>
    </row>
    <row r="359" s="13" customFormat="1">
      <c r="B359" s="241"/>
      <c r="C359" s="242"/>
      <c r="D359" s="227" t="s">
        <v>169</v>
      </c>
      <c r="E359" s="243" t="s">
        <v>1</v>
      </c>
      <c r="F359" s="244" t="s">
        <v>485</v>
      </c>
      <c r="G359" s="242"/>
      <c r="H359" s="245">
        <v>12</v>
      </c>
      <c r="I359" s="246"/>
      <c r="J359" s="242"/>
      <c r="K359" s="242"/>
      <c r="L359" s="247"/>
      <c r="M359" s="248"/>
      <c r="N359" s="249"/>
      <c r="O359" s="249"/>
      <c r="P359" s="249"/>
      <c r="Q359" s="249"/>
      <c r="R359" s="249"/>
      <c r="S359" s="249"/>
      <c r="T359" s="250"/>
      <c r="AT359" s="251" t="s">
        <v>169</v>
      </c>
      <c r="AU359" s="251" t="s">
        <v>79</v>
      </c>
      <c r="AV359" s="13" t="s">
        <v>79</v>
      </c>
      <c r="AW359" s="13" t="s">
        <v>34</v>
      </c>
      <c r="AX359" s="13" t="s">
        <v>71</v>
      </c>
      <c r="AY359" s="251" t="s">
        <v>156</v>
      </c>
    </row>
    <row r="360" s="14" customFormat="1">
      <c r="B360" s="252"/>
      <c r="C360" s="253"/>
      <c r="D360" s="227" t="s">
        <v>169</v>
      </c>
      <c r="E360" s="254" t="s">
        <v>1</v>
      </c>
      <c r="F360" s="255" t="s">
        <v>174</v>
      </c>
      <c r="G360" s="253"/>
      <c r="H360" s="256">
        <v>20</v>
      </c>
      <c r="I360" s="257"/>
      <c r="J360" s="253"/>
      <c r="K360" s="253"/>
      <c r="L360" s="258"/>
      <c r="M360" s="259"/>
      <c r="N360" s="260"/>
      <c r="O360" s="260"/>
      <c r="P360" s="260"/>
      <c r="Q360" s="260"/>
      <c r="R360" s="260"/>
      <c r="S360" s="260"/>
      <c r="T360" s="261"/>
      <c r="AT360" s="262" t="s">
        <v>169</v>
      </c>
      <c r="AU360" s="262" t="s">
        <v>79</v>
      </c>
      <c r="AV360" s="14" t="s">
        <v>163</v>
      </c>
      <c r="AW360" s="14" t="s">
        <v>34</v>
      </c>
      <c r="AX360" s="14" t="s">
        <v>21</v>
      </c>
      <c r="AY360" s="262" t="s">
        <v>156</v>
      </c>
    </row>
    <row r="361" s="1" customFormat="1" ht="16.5" customHeight="1">
      <c r="B361" s="37"/>
      <c r="C361" s="263" t="s">
        <v>509</v>
      </c>
      <c r="D361" s="263" t="s">
        <v>297</v>
      </c>
      <c r="E361" s="264" t="s">
        <v>492</v>
      </c>
      <c r="F361" s="265" t="s">
        <v>493</v>
      </c>
      <c r="G361" s="266" t="s">
        <v>282</v>
      </c>
      <c r="H361" s="267">
        <v>0.38400000000000001</v>
      </c>
      <c r="I361" s="268"/>
      <c r="J361" s="269">
        <f>ROUND(I361*H361,2)</f>
        <v>0</v>
      </c>
      <c r="K361" s="265" t="s">
        <v>162</v>
      </c>
      <c r="L361" s="270"/>
      <c r="M361" s="271" t="s">
        <v>1</v>
      </c>
      <c r="N361" s="272" t="s">
        <v>42</v>
      </c>
      <c r="O361" s="78"/>
      <c r="P361" s="224">
        <f>O361*H361</f>
        <v>0</v>
      </c>
      <c r="Q361" s="224">
        <v>1</v>
      </c>
      <c r="R361" s="224">
        <f>Q361*H361</f>
        <v>0.38400000000000001</v>
      </c>
      <c r="S361" s="224">
        <v>0</v>
      </c>
      <c r="T361" s="225">
        <f>S361*H361</f>
        <v>0</v>
      </c>
      <c r="AR361" s="16" t="s">
        <v>221</v>
      </c>
      <c r="AT361" s="16" t="s">
        <v>297</v>
      </c>
      <c r="AU361" s="16" t="s">
        <v>79</v>
      </c>
      <c r="AY361" s="16" t="s">
        <v>156</v>
      </c>
      <c r="BE361" s="226">
        <f>IF(N361="základní",J361,0)</f>
        <v>0</v>
      </c>
      <c r="BF361" s="226">
        <f>IF(N361="snížená",J361,0)</f>
        <v>0</v>
      </c>
      <c r="BG361" s="226">
        <f>IF(N361="zákl. přenesená",J361,0)</f>
        <v>0</v>
      </c>
      <c r="BH361" s="226">
        <f>IF(N361="sníž. přenesená",J361,0)</f>
        <v>0</v>
      </c>
      <c r="BI361" s="226">
        <f>IF(N361="nulová",J361,0)</f>
        <v>0</v>
      </c>
      <c r="BJ361" s="16" t="s">
        <v>21</v>
      </c>
      <c r="BK361" s="226">
        <f>ROUND(I361*H361,2)</f>
        <v>0</v>
      </c>
      <c r="BL361" s="16" t="s">
        <v>163</v>
      </c>
      <c r="BM361" s="16" t="s">
        <v>954</v>
      </c>
    </row>
    <row r="362" s="1" customFormat="1">
      <c r="B362" s="37"/>
      <c r="C362" s="38"/>
      <c r="D362" s="227" t="s">
        <v>165</v>
      </c>
      <c r="E362" s="38"/>
      <c r="F362" s="228" t="s">
        <v>493</v>
      </c>
      <c r="G362" s="38"/>
      <c r="H362" s="38"/>
      <c r="I362" s="142"/>
      <c r="J362" s="38"/>
      <c r="K362" s="38"/>
      <c r="L362" s="42"/>
      <c r="M362" s="229"/>
      <c r="N362" s="78"/>
      <c r="O362" s="78"/>
      <c r="P362" s="78"/>
      <c r="Q362" s="78"/>
      <c r="R362" s="78"/>
      <c r="S362" s="78"/>
      <c r="T362" s="79"/>
      <c r="AT362" s="16" t="s">
        <v>165</v>
      </c>
      <c r="AU362" s="16" t="s">
        <v>79</v>
      </c>
    </row>
    <row r="363" s="13" customFormat="1">
      <c r="B363" s="241"/>
      <c r="C363" s="242"/>
      <c r="D363" s="227" t="s">
        <v>169</v>
      </c>
      <c r="E363" s="243" t="s">
        <v>1</v>
      </c>
      <c r="F363" s="244" t="s">
        <v>495</v>
      </c>
      <c r="G363" s="242"/>
      <c r="H363" s="245">
        <v>0.38400000000000001</v>
      </c>
      <c r="I363" s="246"/>
      <c r="J363" s="242"/>
      <c r="K363" s="242"/>
      <c r="L363" s="247"/>
      <c r="M363" s="248"/>
      <c r="N363" s="249"/>
      <c r="O363" s="249"/>
      <c r="P363" s="249"/>
      <c r="Q363" s="249"/>
      <c r="R363" s="249"/>
      <c r="S363" s="249"/>
      <c r="T363" s="250"/>
      <c r="AT363" s="251" t="s">
        <v>169</v>
      </c>
      <c r="AU363" s="251" t="s">
        <v>79</v>
      </c>
      <c r="AV363" s="13" t="s">
        <v>79</v>
      </c>
      <c r="AW363" s="13" t="s">
        <v>34</v>
      </c>
      <c r="AX363" s="13" t="s">
        <v>21</v>
      </c>
      <c r="AY363" s="251" t="s">
        <v>156</v>
      </c>
    </row>
    <row r="364" s="1" customFormat="1" ht="16.5" customHeight="1">
      <c r="B364" s="37"/>
      <c r="C364" s="263" t="s">
        <v>516</v>
      </c>
      <c r="D364" s="263" t="s">
        <v>297</v>
      </c>
      <c r="E364" s="264" t="s">
        <v>497</v>
      </c>
      <c r="F364" s="265" t="s">
        <v>498</v>
      </c>
      <c r="G364" s="266" t="s">
        <v>282</v>
      </c>
      <c r="H364" s="267">
        <v>0.064000000000000001</v>
      </c>
      <c r="I364" s="268"/>
      <c r="J364" s="269">
        <f>ROUND(I364*H364,2)</f>
        <v>0</v>
      </c>
      <c r="K364" s="265" t="s">
        <v>162</v>
      </c>
      <c r="L364" s="270"/>
      <c r="M364" s="271" t="s">
        <v>1</v>
      </c>
      <c r="N364" s="272" t="s">
        <v>42</v>
      </c>
      <c r="O364" s="78"/>
      <c r="P364" s="224">
        <f>O364*H364</f>
        <v>0</v>
      </c>
      <c r="Q364" s="224">
        <v>1</v>
      </c>
      <c r="R364" s="224">
        <f>Q364*H364</f>
        <v>0.064000000000000001</v>
      </c>
      <c r="S364" s="224">
        <v>0</v>
      </c>
      <c r="T364" s="225">
        <f>S364*H364</f>
        <v>0</v>
      </c>
      <c r="AR364" s="16" t="s">
        <v>221</v>
      </c>
      <c r="AT364" s="16" t="s">
        <v>297</v>
      </c>
      <c r="AU364" s="16" t="s">
        <v>79</v>
      </c>
      <c r="AY364" s="16" t="s">
        <v>156</v>
      </c>
      <c r="BE364" s="226">
        <f>IF(N364="základní",J364,0)</f>
        <v>0</v>
      </c>
      <c r="BF364" s="226">
        <f>IF(N364="snížená",J364,0)</f>
        <v>0</v>
      </c>
      <c r="BG364" s="226">
        <f>IF(N364="zákl. přenesená",J364,0)</f>
        <v>0</v>
      </c>
      <c r="BH364" s="226">
        <f>IF(N364="sníž. přenesená",J364,0)</f>
        <v>0</v>
      </c>
      <c r="BI364" s="226">
        <f>IF(N364="nulová",J364,0)</f>
        <v>0</v>
      </c>
      <c r="BJ364" s="16" t="s">
        <v>21</v>
      </c>
      <c r="BK364" s="226">
        <f>ROUND(I364*H364,2)</f>
        <v>0</v>
      </c>
      <c r="BL364" s="16" t="s">
        <v>163</v>
      </c>
      <c r="BM364" s="16" t="s">
        <v>955</v>
      </c>
    </row>
    <row r="365" s="1" customFormat="1">
      <c r="B365" s="37"/>
      <c r="C365" s="38"/>
      <c r="D365" s="227" t="s">
        <v>165</v>
      </c>
      <c r="E365" s="38"/>
      <c r="F365" s="228" t="s">
        <v>498</v>
      </c>
      <c r="G365" s="38"/>
      <c r="H365" s="38"/>
      <c r="I365" s="142"/>
      <c r="J365" s="38"/>
      <c r="K365" s="38"/>
      <c r="L365" s="42"/>
      <c r="M365" s="229"/>
      <c r="N365" s="78"/>
      <c r="O365" s="78"/>
      <c r="P365" s="78"/>
      <c r="Q365" s="78"/>
      <c r="R365" s="78"/>
      <c r="S365" s="78"/>
      <c r="T365" s="79"/>
      <c r="AT365" s="16" t="s">
        <v>165</v>
      </c>
      <c r="AU365" s="16" t="s">
        <v>79</v>
      </c>
    </row>
    <row r="366" s="12" customFormat="1">
      <c r="B366" s="231"/>
      <c r="C366" s="232"/>
      <c r="D366" s="227" t="s">
        <v>169</v>
      </c>
      <c r="E366" s="233" t="s">
        <v>1</v>
      </c>
      <c r="F366" s="234" t="s">
        <v>500</v>
      </c>
      <c r="G366" s="232"/>
      <c r="H366" s="233" t="s">
        <v>1</v>
      </c>
      <c r="I366" s="235"/>
      <c r="J366" s="232"/>
      <c r="K366" s="232"/>
      <c r="L366" s="236"/>
      <c r="M366" s="237"/>
      <c r="N366" s="238"/>
      <c r="O366" s="238"/>
      <c r="P366" s="238"/>
      <c r="Q366" s="238"/>
      <c r="R366" s="238"/>
      <c r="S366" s="238"/>
      <c r="T366" s="239"/>
      <c r="AT366" s="240" t="s">
        <v>169</v>
      </c>
      <c r="AU366" s="240" t="s">
        <v>79</v>
      </c>
      <c r="AV366" s="12" t="s">
        <v>21</v>
      </c>
      <c r="AW366" s="12" t="s">
        <v>34</v>
      </c>
      <c r="AX366" s="12" t="s">
        <v>71</v>
      </c>
      <c r="AY366" s="240" t="s">
        <v>156</v>
      </c>
    </row>
    <row r="367" s="13" customFormat="1">
      <c r="B367" s="241"/>
      <c r="C367" s="242"/>
      <c r="D367" s="227" t="s">
        <v>169</v>
      </c>
      <c r="E367" s="243" t="s">
        <v>1</v>
      </c>
      <c r="F367" s="244" t="s">
        <v>501</v>
      </c>
      <c r="G367" s="242"/>
      <c r="H367" s="245">
        <v>0.064000000000000001</v>
      </c>
      <c r="I367" s="246"/>
      <c r="J367" s="242"/>
      <c r="K367" s="242"/>
      <c r="L367" s="247"/>
      <c r="M367" s="248"/>
      <c r="N367" s="249"/>
      <c r="O367" s="249"/>
      <c r="P367" s="249"/>
      <c r="Q367" s="249"/>
      <c r="R367" s="249"/>
      <c r="S367" s="249"/>
      <c r="T367" s="250"/>
      <c r="AT367" s="251" t="s">
        <v>169</v>
      </c>
      <c r="AU367" s="251" t="s">
        <v>79</v>
      </c>
      <c r="AV367" s="13" t="s">
        <v>79</v>
      </c>
      <c r="AW367" s="13" t="s">
        <v>34</v>
      </c>
      <c r="AX367" s="13" t="s">
        <v>21</v>
      </c>
      <c r="AY367" s="251" t="s">
        <v>156</v>
      </c>
    </row>
    <row r="368" s="1" customFormat="1" ht="16.5" customHeight="1">
      <c r="B368" s="37"/>
      <c r="C368" s="263" t="s">
        <v>523</v>
      </c>
      <c r="D368" s="263" t="s">
        <v>297</v>
      </c>
      <c r="E368" s="264" t="s">
        <v>503</v>
      </c>
      <c r="F368" s="265" t="s">
        <v>956</v>
      </c>
      <c r="G368" s="266" t="s">
        <v>282</v>
      </c>
      <c r="H368" s="267">
        <v>0.104</v>
      </c>
      <c r="I368" s="268"/>
      <c r="J368" s="269">
        <f>ROUND(I368*H368,2)</f>
        <v>0</v>
      </c>
      <c r="K368" s="265" t="s">
        <v>1</v>
      </c>
      <c r="L368" s="270"/>
      <c r="M368" s="271" t="s">
        <v>1</v>
      </c>
      <c r="N368" s="272" t="s">
        <v>42</v>
      </c>
      <c r="O368" s="78"/>
      <c r="P368" s="224">
        <f>O368*H368</f>
        <v>0</v>
      </c>
      <c r="Q368" s="224">
        <v>1</v>
      </c>
      <c r="R368" s="224">
        <f>Q368*H368</f>
        <v>0.104</v>
      </c>
      <c r="S368" s="224">
        <v>0</v>
      </c>
      <c r="T368" s="225">
        <f>S368*H368</f>
        <v>0</v>
      </c>
      <c r="AR368" s="16" t="s">
        <v>221</v>
      </c>
      <c r="AT368" s="16" t="s">
        <v>297</v>
      </c>
      <c r="AU368" s="16" t="s">
        <v>79</v>
      </c>
      <c r="AY368" s="16" t="s">
        <v>156</v>
      </c>
      <c r="BE368" s="226">
        <f>IF(N368="základní",J368,0)</f>
        <v>0</v>
      </c>
      <c r="BF368" s="226">
        <f>IF(N368="snížená",J368,0)</f>
        <v>0</v>
      </c>
      <c r="BG368" s="226">
        <f>IF(N368="zákl. přenesená",J368,0)</f>
        <v>0</v>
      </c>
      <c r="BH368" s="226">
        <f>IF(N368="sníž. přenesená",J368,0)</f>
        <v>0</v>
      </c>
      <c r="BI368" s="226">
        <f>IF(N368="nulová",J368,0)</f>
        <v>0</v>
      </c>
      <c r="BJ368" s="16" t="s">
        <v>21</v>
      </c>
      <c r="BK368" s="226">
        <f>ROUND(I368*H368,2)</f>
        <v>0</v>
      </c>
      <c r="BL368" s="16" t="s">
        <v>163</v>
      </c>
      <c r="BM368" s="16" t="s">
        <v>957</v>
      </c>
    </row>
    <row r="369" s="1" customFormat="1">
      <c r="B369" s="37"/>
      <c r="C369" s="38"/>
      <c r="D369" s="227" t="s">
        <v>165</v>
      </c>
      <c r="E369" s="38"/>
      <c r="F369" s="228" t="s">
        <v>956</v>
      </c>
      <c r="G369" s="38"/>
      <c r="H369" s="38"/>
      <c r="I369" s="142"/>
      <c r="J369" s="38"/>
      <c r="K369" s="38"/>
      <c r="L369" s="42"/>
      <c r="M369" s="229"/>
      <c r="N369" s="78"/>
      <c r="O369" s="78"/>
      <c r="P369" s="78"/>
      <c r="Q369" s="78"/>
      <c r="R369" s="78"/>
      <c r="S369" s="78"/>
      <c r="T369" s="79"/>
      <c r="AT369" s="16" t="s">
        <v>165</v>
      </c>
      <c r="AU369" s="16" t="s">
        <v>79</v>
      </c>
    </row>
    <row r="370" s="1" customFormat="1">
      <c r="B370" s="37"/>
      <c r="C370" s="38"/>
      <c r="D370" s="227" t="s">
        <v>189</v>
      </c>
      <c r="E370" s="38"/>
      <c r="F370" s="230" t="s">
        <v>506</v>
      </c>
      <c r="G370" s="38"/>
      <c r="H370" s="38"/>
      <c r="I370" s="142"/>
      <c r="J370" s="38"/>
      <c r="K370" s="38"/>
      <c r="L370" s="42"/>
      <c r="M370" s="229"/>
      <c r="N370" s="78"/>
      <c r="O370" s="78"/>
      <c r="P370" s="78"/>
      <c r="Q370" s="78"/>
      <c r="R370" s="78"/>
      <c r="S370" s="78"/>
      <c r="T370" s="79"/>
      <c r="AT370" s="16" t="s">
        <v>189</v>
      </c>
      <c r="AU370" s="16" t="s">
        <v>79</v>
      </c>
    </row>
    <row r="371" s="12" customFormat="1">
      <c r="B371" s="231"/>
      <c r="C371" s="232"/>
      <c r="D371" s="227" t="s">
        <v>169</v>
      </c>
      <c r="E371" s="233" t="s">
        <v>1</v>
      </c>
      <c r="F371" s="234" t="s">
        <v>507</v>
      </c>
      <c r="G371" s="232"/>
      <c r="H371" s="233" t="s">
        <v>1</v>
      </c>
      <c r="I371" s="235"/>
      <c r="J371" s="232"/>
      <c r="K371" s="232"/>
      <c r="L371" s="236"/>
      <c r="M371" s="237"/>
      <c r="N371" s="238"/>
      <c r="O371" s="238"/>
      <c r="P371" s="238"/>
      <c r="Q371" s="238"/>
      <c r="R371" s="238"/>
      <c r="S371" s="238"/>
      <c r="T371" s="239"/>
      <c r="AT371" s="240" t="s">
        <v>169</v>
      </c>
      <c r="AU371" s="240" t="s">
        <v>79</v>
      </c>
      <c r="AV371" s="12" t="s">
        <v>21</v>
      </c>
      <c r="AW371" s="12" t="s">
        <v>34</v>
      </c>
      <c r="AX371" s="12" t="s">
        <v>71</v>
      </c>
      <c r="AY371" s="240" t="s">
        <v>156</v>
      </c>
    </row>
    <row r="372" s="13" customFormat="1">
      <c r="B372" s="241"/>
      <c r="C372" s="242"/>
      <c r="D372" s="227" t="s">
        <v>169</v>
      </c>
      <c r="E372" s="243" t="s">
        <v>1</v>
      </c>
      <c r="F372" s="244" t="s">
        <v>508</v>
      </c>
      <c r="G372" s="242"/>
      <c r="H372" s="245">
        <v>0.104</v>
      </c>
      <c r="I372" s="246"/>
      <c r="J372" s="242"/>
      <c r="K372" s="242"/>
      <c r="L372" s="247"/>
      <c r="M372" s="248"/>
      <c r="N372" s="249"/>
      <c r="O372" s="249"/>
      <c r="P372" s="249"/>
      <c r="Q372" s="249"/>
      <c r="R372" s="249"/>
      <c r="S372" s="249"/>
      <c r="T372" s="250"/>
      <c r="AT372" s="251" t="s">
        <v>169</v>
      </c>
      <c r="AU372" s="251" t="s">
        <v>79</v>
      </c>
      <c r="AV372" s="13" t="s">
        <v>79</v>
      </c>
      <c r="AW372" s="13" t="s">
        <v>34</v>
      </c>
      <c r="AX372" s="13" t="s">
        <v>21</v>
      </c>
      <c r="AY372" s="251" t="s">
        <v>156</v>
      </c>
    </row>
    <row r="373" s="1" customFormat="1" ht="16.5" customHeight="1">
      <c r="B373" s="37"/>
      <c r="C373" s="263" t="s">
        <v>531</v>
      </c>
      <c r="D373" s="263" t="s">
        <v>297</v>
      </c>
      <c r="E373" s="264" t="s">
        <v>510</v>
      </c>
      <c r="F373" s="265" t="s">
        <v>511</v>
      </c>
      <c r="G373" s="266" t="s">
        <v>282</v>
      </c>
      <c r="H373" s="267">
        <v>0.084000000000000005</v>
      </c>
      <c r="I373" s="268"/>
      <c r="J373" s="269">
        <f>ROUND(I373*H373,2)</f>
        <v>0</v>
      </c>
      <c r="K373" s="265" t="s">
        <v>1</v>
      </c>
      <c r="L373" s="270"/>
      <c r="M373" s="271" t="s">
        <v>1</v>
      </c>
      <c r="N373" s="272" t="s">
        <v>42</v>
      </c>
      <c r="O373" s="78"/>
      <c r="P373" s="224">
        <f>O373*H373</f>
        <v>0</v>
      </c>
      <c r="Q373" s="224">
        <v>1</v>
      </c>
      <c r="R373" s="224">
        <f>Q373*H373</f>
        <v>0.084000000000000005</v>
      </c>
      <c r="S373" s="224">
        <v>0</v>
      </c>
      <c r="T373" s="225">
        <f>S373*H373</f>
        <v>0</v>
      </c>
      <c r="AR373" s="16" t="s">
        <v>221</v>
      </c>
      <c r="AT373" s="16" t="s">
        <v>297</v>
      </c>
      <c r="AU373" s="16" t="s">
        <v>79</v>
      </c>
      <c r="AY373" s="16" t="s">
        <v>156</v>
      </c>
      <c r="BE373" s="226">
        <f>IF(N373="základní",J373,0)</f>
        <v>0</v>
      </c>
      <c r="BF373" s="226">
        <f>IF(N373="snížená",J373,0)</f>
        <v>0</v>
      </c>
      <c r="BG373" s="226">
        <f>IF(N373="zákl. přenesená",J373,0)</f>
        <v>0</v>
      </c>
      <c r="BH373" s="226">
        <f>IF(N373="sníž. přenesená",J373,0)</f>
        <v>0</v>
      </c>
      <c r="BI373" s="226">
        <f>IF(N373="nulová",J373,0)</f>
        <v>0</v>
      </c>
      <c r="BJ373" s="16" t="s">
        <v>21</v>
      </c>
      <c r="BK373" s="226">
        <f>ROUND(I373*H373,2)</f>
        <v>0</v>
      </c>
      <c r="BL373" s="16" t="s">
        <v>163</v>
      </c>
      <c r="BM373" s="16" t="s">
        <v>958</v>
      </c>
    </row>
    <row r="374" s="1" customFormat="1">
      <c r="B374" s="37"/>
      <c r="C374" s="38"/>
      <c r="D374" s="227" t="s">
        <v>165</v>
      </c>
      <c r="E374" s="38"/>
      <c r="F374" s="228" t="s">
        <v>513</v>
      </c>
      <c r="G374" s="38"/>
      <c r="H374" s="38"/>
      <c r="I374" s="142"/>
      <c r="J374" s="38"/>
      <c r="K374" s="38"/>
      <c r="L374" s="42"/>
      <c r="M374" s="229"/>
      <c r="N374" s="78"/>
      <c r="O374" s="78"/>
      <c r="P374" s="78"/>
      <c r="Q374" s="78"/>
      <c r="R374" s="78"/>
      <c r="S374" s="78"/>
      <c r="T374" s="79"/>
      <c r="AT374" s="16" t="s">
        <v>165</v>
      </c>
      <c r="AU374" s="16" t="s">
        <v>79</v>
      </c>
    </row>
    <row r="375" s="1" customFormat="1">
      <c r="B375" s="37"/>
      <c r="C375" s="38"/>
      <c r="D375" s="227" t="s">
        <v>189</v>
      </c>
      <c r="E375" s="38"/>
      <c r="F375" s="230" t="s">
        <v>514</v>
      </c>
      <c r="G375" s="38"/>
      <c r="H375" s="38"/>
      <c r="I375" s="142"/>
      <c r="J375" s="38"/>
      <c r="K375" s="38"/>
      <c r="L375" s="42"/>
      <c r="M375" s="229"/>
      <c r="N375" s="78"/>
      <c r="O375" s="78"/>
      <c r="P375" s="78"/>
      <c r="Q375" s="78"/>
      <c r="R375" s="78"/>
      <c r="S375" s="78"/>
      <c r="T375" s="79"/>
      <c r="AT375" s="16" t="s">
        <v>189</v>
      </c>
      <c r="AU375" s="16" t="s">
        <v>79</v>
      </c>
    </row>
    <row r="376" s="13" customFormat="1">
      <c r="B376" s="241"/>
      <c r="C376" s="242"/>
      <c r="D376" s="227" t="s">
        <v>169</v>
      </c>
      <c r="E376" s="243" t="s">
        <v>1</v>
      </c>
      <c r="F376" s="244" t="s">
        <v>515</v>
      </c>
      <c r="G376" s="242"/>
      <c r="H376" s="245">
        <v>0.084000000000000005</v>
      </c>
      <c r="I376" s="246"/>
      <c r="J376" s="242"/>
      <c r="K376" s="242"/>
      <c r="L376" s="247"/>
      <c r="M376" s="248"/>
      <c r="N376" s="249"/>
      <c r="O376" s="249"/>
      <c r="P376" s="249"/>
      <c r="Q376" s="249"/>
      <c r="R376" s="249"/>
      <c r="S376" s="249"/>
      <c r="T376" s="250"/>
      <c r="AT376" s="251" t="s">
        <v>169</v>
      </c>
      <c r="AU376" s="251" t="s">
        <v>79</v>
      </c>
      <c r="AV376" s="13" t="s">
        <v>79</v>
      </c>
      <c r="AW376" s="13" t="s">
        <v>34</v>
      </c>
      <c r="AX376" s="13" t="s">
        <v>21</v>
      </c>
      <c r="AY376" s="251" t="s">
        <v>156</v>
      </c>
    </row>
    <row r="377" s="1" customFormat="1" ht="16.5" customHeight="1">
      <c r="B377" s="37"/>
      <c r="C377" s="215" t="s">
        <v>538</v>
      </c>
      <c r="D377" s="215" t="s">
        <v>158</v>
      </c>
      <c r="E377" s="216" t="s">
        <v>517</v>
      </c>
      <c r="F377" s="217" t="s">
        <v>518</v>
      </c>
      <c r="G377" s="218" t="s">
        <v>519</v>
      </c>
      <c r="H377" s="219">
        <v>2</v>
      </c>
      <c r="I377" s="220"/>
      <c r="J377" s="221">
        <f>ROUND(I377*H377,2)</f>
        <v>0</v>
      </c>
      <c r="K377" s="217" t="s">
        <v>162</v>
      </c>
      <c r="L377" s="42"/>
      <c r="M377" s="222" t="s">
        <v>1</v>
      </c>
      <c r="N377" s="223" t="s">
        <v>42</v>
      </c>
      <c r="O377" s="78"/>
      <c r="P377" s="224">
        <f>O377*H377</f>
        <v>0</v>
      </c>
      <c r="Q377" s="224">
        <v>0.0064850000000000003</v>
      </c>
      <c r="R377" s="224">
        <f>Q377*H377</f>
        <v>0.012970000000000001</v>
      </c>
      <c r="S377" s="224">
        <v>0</v>
      </c>
      <c r="T377" s="225">
        <f>S377*H377</f>
        <v>0</v>
      </c>
      <c r="AR377" s="16" t="s">
        <v>163</v>
      </c>
      <c r="AT377" s="16" t="s">
        <v>158</v>
      </c>
      <c r="AU377" s="16" t="s">
        <v>79</v>
      </c>
      <c r="AY377" s="16" t="s">
        <v>156</v>
      </c>
      <c r="BE377" s="226">
        <f>IF(N377="základní",J377,0)</f>
        <v>0</v>
      </c>
      <c r="BF377" s="226">
        <f>IF(N377="snížená",J377,0)</f>
        <v>0</v>
      </c>
      <c r="BG377" s="226">
        <f>IF(N377="zákl. přenesená",J377,0)</f>
        <v>0</v>
      </c>
      <c r="BH377" s="226">
        <f>IF(N377="sníž. přenesená",J377,0)</f>
        <v>0</v>
      </c>
      <c r="BI377" s="226">
        <f>IF(N377="nulová",J377,0)</f>
        <v>0</v>
      </c>
      <c r="BJ377" s="16" t="s">
        <v>21</v>
      </c>
      <c r="BK377" s="226">
        <f>ROUND(I377*H377,2)</f>
        <v>0</v>
      </c>
      <c r="BL377" s="16" t="s">
        <v>163</v>
      </c>
      <c r="BM377" s="16" t="s">
        <v>959</v>
      </c>
    </row>
    <row r="378" s="1" customFormat="1">
      <c r="B378" s="37"/>
      <c r="C378" s="38"/>
      <c r="D378" s="227" t="s">
        <v>165</v>
      </c>
      <c r="E378" s="38"/>
      <c r="F378" s="228" t="s">
        <v>521</v>
      </c>
      <c r="G378" s="38"/>
      <c r="H378" s="38"/>
      <c r="I378" s="142"/>
      <c r="J378" s="38"/>
      <c r="K378" s="38"/>
      <c r="L378" s="42"/>
      <c r="M378" s="229"/>
      <c r="N378" s="78"/>
      <c r="O378" s="78"/>
      <c r="P378" s="78"/>
      <c r="Q378" s="78"/>
      <c r="R378" s="78"/>
      <c r="S378" s="78"/>
      <c r="T378" s="79"/>
      <c r="AT378" s="16" t="s">
        <v>165</v>
      </c>
      <c r="AU378" s="16" t="s">
        <v>79</v>
      </c>
    </row>
    <row r="379" s="1" customFormat="1">
      <c r="B379" s="37"/>
      <c r="C379" s="38"/>
      <c r="D379" s="227" t="s">
        <v>189</v>
      </c>
      <c r="E379" s="38"/>
      <c r="F379" s="230" t="s">
        <v>522</v>
      </c>
      <c r="G379" s="38"/>
      <c r="H379" s="38"/>
      <c r="I379" s="142"/>
      <c r="J379" s="38"/>
      <c r="K379" s="38"/>
      <c r="L379" s="42"/>
      <c r="M379" s="229"/>
      <c r="N379" s="78"/>
      <c r="O379" s="78"/>
      <c r="P379" s="78"/>
      <c r="Q379" s="78"/>
      <c r="R379" s="78"/>
      <c r="S379" s="78"/>
      <c r="T379" s="79"/>
      <c r="AT379" s="16" t="s">
        <v>189</v>
      </c>
      <c r="AU379" s="16" t="s">
        <v>79</v>
      </c>
    </row>
    <row r="380" s="1" customFormat="1" ht="16.5" customHeight="1">
      <c r="B380" s="37"/>
      <c r="C380" s="215" t="s">
        <v>544</v>
      </c>
      <c r="D380" s="215" t="s">
        <v>158</v>
      </c>
      <c r="E380" s="216" t="s">
        <v>524</v>
      </c>
      <c r="F380" s="217" t="s">
        <v>525</v>
      </c>
      <c r="G380" s="218" t="s">
        <v>177</v>
      </c>
      <c r="H380" s="219">
        <v>5</v>
      </c>
      <c r="I380" s="220"/>
      <c r="J380" s="221">
        <f>ROUND(I380*H380,2)</f>
        <v>0</v>
      </c>
      <c r="K380" s="217" t="s">
        <v>162</v>
      </c>
      <c r="L380" s="42"/>
      <c r="M380" s="222" t="s">
        <v>1</v>
      </c>
      <c r="N380" s="223" t="s">
        <v>42</v>
      </c>
      <c r="O380" s="78"/>
      <c r="P380" s="224">
        <f>O380*H380</f>
        <v>0</v>
      </c>
      <c r="Q380" s="224">
        <v>0</v>
      </c>
      <c r="R380" s="224">
        <f>Q380*H380</f>
        <v>0</v>
      </c>
      <c r="S380" s="224">
        <v>1.8</v>
      </c>
      <c r="T380" s="225">
        <f>S380*H380</f>
        <v>9</v>
      </c>
      <c r="AR380" s="16" t="s">
        <v>163</v>
      </c>
      <c r="AT380" s="16" t="s">
        <v>158</v>
      </c>
      <c r="AU380" s="16" t="s">
        <v>79</v>
      </c>
      <c r="AY380" s="16" t="s">
        <v>156</v>
      </c>
      <c r="BE380" s="226">
        <f>IF(N380="základní",J380,0)</f>
        <v>0</v>
      </c>
      <c r="BF380" s="226">
        <f>IF(N380="snížená",J380,0)</f>
        <v>0</v>
      </c>
      <c r="BG380" s="226">
        <f>IF(N380="zákl. přenesená",J380,0)</f>
        <v>0</v>
      </c>
      <c r="BH380" s="226">
        <f>IF(N380="sníž. přenesená",J380,0)</f>
        <v>0</v>
      </c>
      <c r="BI380" s="226">
        <f>IF(N380="nulová",J380,0)</f>
        <v>0</v>
      </c>
      <c r="BJ380" s="16" t="s">
        <v>21</v>
      </c>
      <c r="BK380" s="226">
        <f>ROUND(I380*H380,2)</f>
        <v>0</v>
      </c>
      <c r="BL380" s="16" t="s">
        <v>163</v>
      </c>
      <c r="BM380" s="16" t="s">
        <v>960</v>
      </c>
    </row>
    <row r="381" s="1" customFormat="1">
      <c r="B381" s="37"/>
      <c r="C381" s="38"/>
      <c r="D381" s="227" t="s">
        <v>165</v>
      </c>
      <c r="E381" s="38"/>
      <c r="F381" s="228" t="s">
        <v>525</v>
      </c>
      <c r="G381" s="38"/>
      <c r="H381" s="38"/>
      <c r="I381" s="142"/>
      <c r="J381" s="38"/>
      <c r="K381" s="38"/>
      <c r="L381" s="42"/>
      <c r="M381" s="229"/>
      <c r="N381" s="78"/>
      <c r="O381" s="78"/>
      <c r="P381" s="78"/>
      <c r="Q381" s="78"/>
      <c r="R381" s="78"/>
      <c r="S381" s="78"/>
      <c r="T381" s="79"/>
      <c r="AT381" s="16" t="s">
        <v>165</v>
      </c>
      <c r="AU381" s="16" t="s">
        <v>79</v>
      </c>
    </row>
    <row r="382" s="12" customFormat="1">
      <c r="B382" s="231"/>
      <c r="C382" s="232"/>
      <c r="D382" s="227" t="s">
        <v>169</v>
      </c>
      <c r="E382" s="233" t="s">
        <v>1</v>
      </c>
      <c r="F382" s="234" t="s">
        <v>527</v>
      </c>
      <c r="G382" s="232"/>
      <c r="H382" s="233" t="s">
        <v>1</v>
      </c>
      <c r="I382" s="235"/>
      <c r="J382" s="232"/>
      <c r="K382" s="232"/>
      <c r="L382" s="236"/>
      <c r="M382" s="237"/>
      <c r="N382" s="238"/>
      <c r="O382" s="238"/>
      <c r="P382" s="238"/>
      <c r="Q382" s="238"/>
      <c r="R382" s="238"/>
      <c r="S382" s="238"/>
      <c r="T382" s="239"/>
      <c r="AT382" s="240" t="s">
        <v>169</v>
      </c>
      <c r="AU382" s="240" t="s">
        <v>79</v>
      </c>
      <c r="AV382" s="12" t="s">
        <v>21</v>
      </c>
      <c r="AW382" s="12" t="s">
        <v>34</v>
      </c>
      <c r="AX382" s="12" t="s">
        <v>71</v>
      </c>
      <c r="AY382" s="240" t="s">
        <v>156</v>
      </c>
    </row>
    <row r="383" s="13" customFormat="1">
      <c r="B383" s="241"/>
      <c r="C383" s="242"/>
      <c r="D383" s="227" t="s">
        <v>169</v>
      </c>
      <c r="E383" s="243" t="s">
        <v>1</v>
      </c>
      <c r="F383" s="244" t="s">
        <v>528</v>
      </c>
      <c r="G383" s="242"/>
      <c r="H383" s="245">
        <v>11</v>
      </c>
      <c r="I383" s="246"/>
      <c r="J383" s="242"/>
      <c r="K383" s="242"/>
      <c r="L383" s="247"/>
      <c r="M383" s="248"/>
      <c r="N383" s="249"/>
      <c r="O383" s="249"/>
      <c r="P383" s="249"/>
      <c r="Q383" s="249"/>
      <c r="R383" s="249"/>
      <c r="S383" s="249"/>
      <c r="T383" s="250"/>
      <c r="AT383" s="251" t="s">
        <v>169</v>
      </c>
      <c r="AU383" s="251" t="s">
        <v>79</v>
      </c>
      <c r="AV383" s="13" t="s">
        <v>79</v>
      </c>
      <c r="AW383" s="13" t="s">
        <v>34</v>
      </c>
      <c r="AX383" s="13" t="s">
        <v>71</v>
      </c>
      <c r="AY383" s="251" t="s">
        <v>156</v>
      </c>
    </row>
    <row r="384" s="12" customFormat="1">
      <c r="B384" s="231"/>
      <c r="C384" s="232"/>
      <c r="D384" s="227" t="s">
        <v>169</v>
      </c>
      <c r="E384" s="233" t="s">
        <v>1</v>
      </c>
      <c r="F384" s="234" t="s">
        <v>529</v>
      </c>
      <c r="G384" s="232"/>
      <c r="H384" s="233" t="s">
        <v>1</v>
      </c>
      <c r="I384" s="235"/>
      <c r="J384" s="232"/>
      <c r="K384" s="232"/>
      <c r="L384" s="236"/>
      <c r="M384" s="237"/>
      <c r="N384" s="238"/>
      <c r="O384" s="238"/>
      <c r="P384" s="238"/>
      <c r="Q384" s="238"/>
      <c r="R384" s="238"/>
      <c r="S384" s="238"/>
      <c r="T384" s="239"/>
      <c r="AT384" s="240" t="s">
        <v>169</v>
      </c>
      <c r="AU384" s="240" t="s">
        <v>79</v>
      </c>
      <c r="AV384" s="12" t="s">
        <v>21</v>
      </c>
      <c r="AW384" s="12" t="s">
        <v>34</v>
      </c>
      <c r="AX384" s="12" t="s">
        <v>71</v>
      </c>
      <c r="AY384" s="240" t="s">
        <v>156</v>
      </c>
    </row>
    <row r="385" s="13" customFormat="1">
      <c r="B385" s="241"/>
      <c r="C385" s="242"/>
      <c r="D385" s="227" t="s">
        <v>169</v>
      </c>
      <c r="E385" s="243" t="s">
        <v>1</v>
      </c>
      <c r="F385" s="244" t="s">
        <v>530</v>
      </c>
      <c r="G385" s="242"/>
      <c r="H385" s="245">
        <v>-6</v>
      </c>
      <c r="I385" s="246"/>
      <c r="J385" s="242"/>
      <c r="K385" s="242"/>
      <c r="L385" s="247"/>
      <c r="M385" s="248"/>
      <c r="N385" s="249"/>
      <c r="O385" s="249"/>
      <c r="P385" s="249"/>
      <c r="Q385" s="249"/>
      <c r="R385" s="249"/>
      <c r="S385" s="249"/>
      <c r="T385" s="250"/>
      <c r="AT385" s="251" t="s">
        <v>169</v>
      </c>
      <c r="AU385" s="251" t="s">
        <v>79</v>
      </c>
      <c r="AV385" s="13" t="s">
        <v>79</v>
      </c>
      <c r="AW385" s="13" t="s">
        <v>34</v>
      </c>
      <c r="AX385" s="13" t="s">
        <v>71</v>
      </c>
      <c r="AY385" s="251" t="s">
        <v>156</v>
      </c>
    </row>
    <row r="386" s="14" customFormat="1">
      <c r="B386" s="252"/>
      <c r="C386" s="253"/>
      <c r="D386" s="227" t="s">
        <v>169</v>
      </c>
      <c r="E386" s="254" t="s">
        <v>1</v>
      </c>
      <c r="F386" s="255" t="s">
        <v>174</v>
      </c>
      <c r="G386" s="253"/>
      <c r="H386" s="256">
        <v>5</v>
      </c>
      <c r="I386" s="257"/>
      <c r="J386" s="253"/>
      <c r="K386" s="253"/>
      <c r="L386" s="258"/>
      <c r="M386" s="259"/>
      <c r="N386" s="260"/>
      <c r="O386" s="260"/>
      <c r="P386" s="260"/>
      <c r="Q386" s="260"/>
      <c r="R386" s="260"/>
      <c r="S386" s="260"/>
      <c r="T386" s="261"/>
      <c r="AT386" s="262" t="s">
        <v>169</v>
      </c>
      <c r="AU386" s="262" t="s">
        <v>79</v>
      </c>
      <c r="AV386" s="14" t="s">
        <v>163</v>
      </c>
      <c r="AW386" s="14" t="s">
        <v>34</v>
      </c>
      <c r="AX386" s="14" t="s">
        <v>21</v>
      </c>
      <c r="AY386" s="262" t="s">
        <v>156</v>
      </c>
    </row>
    <row r="387" s="1" customFormat="1" ht="16.5" customHeight="1">
      <c r="B387" s="37"/>
      <c r="C387" s="215" t="s">
        <v>550</v>
      </c>
      <c r="D387" s="215" t="s">
        <v>158</v>
      </c>
      <c r="E387" s="216" t="s">
        <v>532</v>
      </c>
      <c r="F387" s="217" t="s">
        <v>533</v>
      </c>
      <c r="G387" s="218" t="s">
        <v>161</v>
      </c>
      <c r="H387" s="219">
        <v>12</v>
      </c>
      <c r="I387" s="220"/>
      <c r="J387" s="221">
        <f>ROUND(I387*H387,2)</f>
        <v>0</v>
      </c>
      <c r="K387" s="217" t="s">
        <v>162</v>
      </c>
      <c r="L387" s="42"/>
      <c r="M387" s="222" t="s">
        <v>1</v>
      </c>
      <c r="N387" s="223" t="s">
        <v>42</v>
      </c>
      <c r="O387" s="78"/>
      <c r="P387" s="224">
        <f>O387*H387</f>
        <v>0</v>
      </c>
      <c r="Q387" s="224">
        <v>0</v>
      </c>
      <c r="R387" s="224">
        <f>Q387*H387</f>
        <v>0</v>
      </c>
      <c r="S387" s="224">
        <v>0</v>
      </c>
      <c r="T387" s="225">
        <f>S387*H387</f>
        <v>0</v>
      </c>
      <c r="AR387" s="16" t="s">
        <v>163</v>
      </c>
      <c r="AT387" s="16" t="s">
        <v>158</v>
      </c>
      <c r="AU387" s="16" t="s">
        <v>79</v>
      </c>
      <c r="AY387" s="16" t="s">
        <v>156</v>
      </c>
      <c r="BE387" s="226">
        <f>IF(N387="základní",J387,0)</f>
        <v>0</v>
      </c>
      <c r="BF387" s="226">
        <f>IF(N387="snížená",J387,0)</f>
        <v>0</v>
      </c>
      <c r="BG387" s="226">
        <f>IF(N387="zákl. přenesená",J387,0)</f>
        <v>0</v>
      </c>
      <c r="BH387" s="226">
        <f>IF(N387="sníž. přenesená",J387,0)</f>
        <v>0</v>
      </c>
      <c r="BI387" s="226">
        <f>IF(N387="nulová",J387,0)</f>
        <v>0</v>
      </c>
      <c r="BJ387" s="16" t="s">
        <v>21</v>
      </c>
      <c r="BK387" s="226">
        <f>ROUND(I387*H387,2)</f>
        <v>0</v>
      </c>
      <c r="BL387" s="16" t="s">
        <v>163</v>
      </c>
      <c r="BM387" s="16" t="s">
        <v>961</v>
      </c>
    </row>
    <row r="388" s="1" customFormat="1">
      <c r="B388" s="37"/>
      <c r="C388" s="38"/>
      <c r="D388" s="227" t="s">
        <v>165</v>
      </c>
      <c r="E388" s="38"/>
      <c r="F388" s="228" t="s">
        <v>535</v>
      </c>
      <c r="G388" s="38"/>
      <c r="H388" s="38"/>
      <c r="I388" s="142"/>
      <c r="J388" s="38"/>
      <c r="K388" s="38"/>
      <c r="L388" s="42"/>
      <c r="M388" s="229"/>
      <c r="N388" s="78"/>
      <c r="O388" s="78"/>
      <c r="P388" s="78"/>
      <c r="Q388" s="78"/>
      <c r="R388" s="78"/>
      <c r="S388" s="78"/>
      <c r="T388" s="79"/>
      <c r="AT388" s="16" t="s">
        <v>165</v>
      </c>
      <c r="AU388" s="16" t="s">
        <v>79</v>
      </c>
    </row>
    <row r="389" s="1" customFormat="1">
      <c r="B389" s="37"/>
      <c r="C389" s="38"/>
      <c r="D389" s="227" t="s">
        <v>167</v>
      </c>
      <c r="E389" s="38"/>
      <c r="F389" s="230" t="s">
        <v>536</v>
      </c>
      <c r="G389" s="38"/>
      <c r="H389" s="38"/>
      <c r="I389" s="142"/>
      <c r="J389" s="38"/>
      <c r="K389" s="38"/>
      <c r="L389" s="42"/>
      <c r="M389" s="229"/>
      <c r="N389" s="78"/>
      <c r="O389" s="78"/>
      <c r="P389" s="78"/>
      <c r="Q389" s="78"/>
      <c r="R389" s="78"/>
      <c r="S389" s="78"/>
      <c r="T389" s="79"/>
      <c r="AT389" s="16" t="s">
        <v>167</v>
      </c>
      <c r="AU389" s="16" t="s">
        <v>79</v>
      </c>
    </row>
    <row r="390" s="13" customFormat="1">
      <c r="B390" s="241"/>
      <c r="C390" s="242"/>
      <c r="D390" s="227" t="s">
        <v>169</v>
      </c>
      <c r="E390" s="243" t="s">
        <v>1</v>
      </c>
      <c r="F390" s="244" t="s">
        <v>962</v>
      </c>
      <c r="G390" s="242"/>
      <c r="H390" s="245">
        <v>12</v>
      </c>
      <c r="I390" s="246"/>
      <c r="J390" s="242"/>
      <c r="K390" s="242"/>
      <c r="L390" s="247"/>
      <c r="M390" s="248"/>
      <c r="N390" s="249"/>
      <c r="O390" s="249"/>
      <c r="P390" s="249"/>
      <c r="Q390" s="249"/>
      <c r="R390" s="249"/>
      <c r="S390" s="249"/>
      <c r="T390" s="250"/>
      <c r="AT390" s="251" t="s">
        <v>169</v>
      </c>
      <c r="AU390" s="251" t="s">
        <v>79</v>
      </c>
      <c r="AV390" s="13" t="s">
        <v>79</v>
      </c>
      <c r="AW390" s="13" t="s">
        <v>34</v>
      </c>
      <c r="AX390" s="13" t="s">
        <v>21</v>
      </c>
      <c r="AY390" s="251" t="s">
        <v>156</v>
      </c>
    </row>
    <row r="391" s="1" customFormat="1" ht="16.5" customHeight="1">
      <c r="B391" s="37"/>
      <c r="C391" s="215" t="s">
        <v>557</v>
      </c>
      <c r="D391" s="215" t="s">
        <v>158</v>
      </c>
      <c r="E391" s="216" t="s">
        <v>539</v>
      </c>
      <c r="F391" s="217" t="s">
        <v>540</v>
      </c>
      <c r="G391" s="218" t="s">
        <v>161</v>
      </c>
      <c r="H391" s="219">
        <v>240</v>
      </c>
      <c r="I391" s="220"/>
      <c r="J391" s="221">
        <f>ROUND(I391*H391,2)</f>
        <v>0</v>
      </c>
      <c r="K391" s="217" t="s">
        <v>162</v>
      </c>
      <c r="L391" s="42"/>
      <c r="M391" s="222" t="s">
        <v>1</v>
      </c>
      <c r="N391" s="223" t="s">
        <v>42</v>
      </c>
      <c r="O391" s="78"/>
      <c r="P391" s="224">
        <f>O391*H391</f>
        <v>0</v>
      </c>
      <c r="Q391" s="224">
        <v>0</v>
      </c>
      <c r="R391" s="224">
        <f>Q391*H391</f>
        <v>0</v>
      </c>
      <c r="S391" s="224">
        <v>0</v>
      </c>
      <c r="T391" s="225">
        <f>S391*H391</f>
        <v>0</v>
      </c>
      <c r="AR391" s="16" t="s">
        <v>163</v>
      </c>
      <c r="AT391" s="16" t="s">
        <v>158</v>
      </c>
      <c r="AU391" s="16" t="s">
        <v>79</v>
      </c>
      <c r="AY391" s="16" t="s">
        <v>156</v>
      </c>
      <c r="BE391" s="226">
        <f>IF(N391="základní",J391,0)</f>
        <v>0</v>
      </c>
      <c r="BF391" s="226">
        <f>IF(N391="snížená",J391,0)</f>
        <v>0</v>
      </c>
      <c r="BG391" s="226">
        <f>IF(N391="zákl. přenesená",J391,0)</f>
        <v>0</v>
      </c>
      <c r="BH391" s="226">
        <f>IF(N391="sníž. přenesená",J391,0)</f>
        <v>0</v>
      </c>
      <c r="BI391" s="226">
        <f>IF(N391="nulová",J391,0)</f>
        <v>0</v>
      </c>
      <c r="BJ391" s="16" t="s">
        <v>21</v>
      </c>
      <c r="BK391" s="226">
        <f>ROUND(I391*H391,2)</f>
        <v>0</v>
      </c>
      <c r="BL391" s="16" t="s">
        <v>163</v>
      </c>
      <c r="BM391" s="16" t="s">
        <v>963</v>
      </c>
    </row>
    <row r="392" s="1" customFormat="1">
      <c r="B392" s="37"/>
      <c r="C392" s="38"/>
      <c r="D392" s="227" t="s">
        <v>165</v>
      </c>
      <c r="E392" s="38"/>
      <c r="F392" s="228" t="s">
        <v>542</v>
      </c>
      <c r="G392" s="38"/>
      <c r="H392" s="38"/>
      <c r="I392" s="142"/>
      <c r="J392" s="38"/>
      <c r="K392" s="38"/>
      <c r="L392" s="42"/>
      <c r="M392" s="229"/>
      <c r="N392" s="78"/>
      <c r="O392" s="78"/>
      <c r="P392" s="78"/>
      <c r="Q392" s="78"/>
      <c r="R392" s="78"/>
      <c r="S392" s="78"/>
      <c r="T392" s="79"/>
      <c r="AT392" s="16" t="s">
        <v>165</v>
      </c>
      <c r="AU392" s="16" t="s">
        <v>79</v>
      </c>
    </row>
    <row r="393" s="1" customFormat="1">
      <c r="B393" s="37"/>
      <c r="C393" s="38"/>
      <c r="D393" s="227" t="s">
        <v>167</v>
      </c>
      <c r="E393" s="38"/>
      <c r="F393" s="230" t="s">
        <v>536</v>
      </c>
      <c r="G393" s="38"/>
      <c r="H393" s="38"/>
      <c r="I393" s="142"/>
      <c r="J393" s="38"/>
      <c r="K393" s="38"/>
      <c r="L393" s="42"/>
      <c r="M393" s="229"/>
      <c r="N393" s="78"/>
      <c r="O393" s="78"/>
      <c r="P393" s="78"/>
      <c r="Q393" s="78"/>
      <c r="R393" s="78"/>
      <c r="S393" s="78"/>
      <c r="T393" s="79"/>
      <c r="AT393" s="16" t="s">
        <v>167</v>
      </c>
      <c r="AU393" s="16" t="s">
        <v>79</v>
      </c>
    </row>
    <row r="394" s="13" customFormat="1">
      <c r="B394" s="241"/>
      <c r="C394" s="242"/>
      <c r="D394" s="227" t="s">
        <v>169</v>
      </c>
      <c r="E394" s="243" t="s">
        <v>1</v>
      </c>
      <c r="F394" s="244" t="s">
        <v>964</v>
      </c>
      <c r="G394" s="242"/>
      <c r="H394" s="245">
        <v>240</v>
      </c>
      <c r="I394" s="246"/>
      <c r="J394" s="242"/>
      <c r="K394" s="242"/>
      <c r="L394" s="247"/>
      <c r="M394" s="248"/>
      <c r="N394" s="249"/>
      <c r="O394" s="249"/>
      <c r="P394" s="249"/>
      <c r="Q394" s="249"/>
      <c r="R394" s="249"/>
      <c r="S394" s="249"/>
      <c r="T394" s="250"/>
      <c r="AT394" s="251" t="s">
        <v>169</v>
      </c>
      <c r="AU394" s="251" t="s">
        <v>79</v>
      </c>
      <c r="AV394" s="13" t="s">
        <v>79</v>
      </c>
      <c r="AW394" s="13" t="s">
        <v>34</v>
      </c>
      <c r="AX394" s="13" t="s">
        <v>21</v>
      </c>
      <c r="AY394" s="251" t="s">
        <v>156</v>
      </c>
    </row>
    <row r="395" s="1" customFormat="1" ht="16.5" customHeight="1">
      <c r="B395" s="37"/>
      <c r="C395" s="215" t="s">
        <v>563</v>
      </c>
      <c r="D395" s="215" t="s">
        <v>158</v>
      </c>
      <c r="E395" s="216" t="s">
        <v>545</v>
      </c>
      <c r="F395" s="217" t="s">
        <v>546</v>
      </c>
      <c r="G395" s="218" t="s">
        <v>161</v>
      </c>
      <c r="H395" s="219">
        <v>12</v>
      </c>
      <c r="I395" s="220"/>
      <c r="J395" s="221">
        <f>ROUND(I395*H395,2)</f>
        <v>0</v>
      </c>
      <c r="K395" s="217" t="s">
        <v>162</v>
      </c>
      <c r="L395" s="42"/>
      <c r="M395" s="222" t="s">
        <v>1</v>
      </c>
      <c r="N395" s="223" t="s">
        <v>42</v>
      </c>
      <c r="O395" s="78"/>
      <c r="P395" s="224">
        <f>O395*H395</f>
        <v>0</v>
      </c>
      <c r="Q395" s="224">
        <v>0</v>
      </c>
      <c r="R395" s="224">
        <f>Q395*H395</f>
        <v>0</v>
      </c>
      <c r="S395" s="224">
        <v>0</v>
      </c>
      <c r="T395" s="225">
        <f>S395*H395</f>
        <v>0</v>
      </c>
      <c r="AR395" s="16" t="s">
        <v>163</v>
      </c>
      <c r="AT395" s="16" t="s">
        <v>158</v>
      </c>
      <c r="AU395" s="16" t="s">
        <v>79</v>
      </c>
      <c r="AY395" s="16" t="s">
        <v>156</v>
      </c>
      <c r="BE395" s="226">
        <f>IF(N395="základní",J395,0)</f>
        <v>0</v>
      </c>
      <c r="BF395" s="226">
        <f>IF(N395="snížená",J395,0)</f>
        <v>0</v>
      </c>
      <c r="BG395" s="226">
        <f>IF(N395="zákl. přenesená",J395,0)</f>
        <v>0</v>
      </c>
      <c r="BH395" s="226">
        <f>IF(N395="sníž. přenesená",J395,0)</f>
        <v>0</v>
      </c>
      <c r="BI395" s="226">
        <f>IF(N395="nulová",J395,0)</f>
        <v>0</v>
      </c>
      <c r="BJ395" s="16" t="s">
        <v>21</v>
      </c>
      <c r="BK395" s="226">
        <f>ROUND(I395*H395,2)</f>
        <v>0</v>
      </c>
      <c r="BL395" s="16" t="s">
        <v>163</v>
      </c>
      <c r="BM395" s="16" t="s">
        <v>965</v>
      </c>
    </row>
    <row r="396" s="1" customFormat="1">
      <c r="B396" s="37"/>
      <c r="C396" s="38"/>
      <c r="D396" s="227" t="s">
        <v>165</v>
      </c>
      <c r="E396" s="38"/>
      <c r="F396" s="228" t="s">
        <v>548</v>
      </c>
      <c r="G396" s="38"/>
      <c r="H396" s="38"/>
      <c r="I396" s="142"/>
      <c r="J396" s="38"/>
      <c r="K396" s="38"/>
      <c r="L396" s="42"/>
      <c r="M396" s="229"/>
      <c r="N396" s="78"/>
      <c r="O396" s="78"/>
      <c r="P396" s="78"/>
      <c r="Q396" s="78"/>
      <c r="R396" s="78"/>
      <c r="S396" s="78"/>
      <c r="T396" s="79"/>
      <c r="AT396" s="16" t="s">
        <v>165</v>
      </c>
      <c r="AU396" s="16" t="s">
        <v>79</v>
      </c>
    </row>
    <row r="397" s="1" customFormat="1">
      <c r="B397" s="37"/>
      <c r="C397" s="38"/>
      <c r="D397" s="227" t="s">
        <v>167</v>
      </c>
      <c r="E397" s="38"/>
      <c r="F397" s="230" t="s">
        <v>549</v>
      </c>
      <c r="G397" s="38"/>
      <c r="H397" s="38"/>
      <c r="I397" s="142"/>
      <c r="J397" s="38"/>
      <c r="K397" s="38"/>
      <c r="L397" s="42"/>
      <c r="M397" s="229"/>
      <c r="N397" s="78"/>
      <c r="O397" s="78"/>
      <c r="P397" s="78"/>
      <c r="Q397" s="78"/>
      <c r="R397" s="78"/>
      <c r="S397" s="78"/>
      <c r="T397" s="79"/>
      <c r="AT397" s="16" t="s">
        <v>167</v>
      </c>
      <c r="AU397" s="16" t="s">
        <v>79</v>
      </c>
    </row>
    <row r="398" s="1" customFormat="1" ht="16.5" customHeight="1">
      <c r="B398" s="37"/>
      <c r="C398" s="215" t="s">
        <v>571</v>
      </c>
      <c r="D398" s="215" t="s">
        <v>158</v>
      </c>
      <c r="E398" s="216" t="s">
        <v>551</v>
      </c>
      <c r="F398" s="217" t="s">
        <v>552</v>
      </c>
      <c r="G398" s="218" t="s">
        <v>177</v>
      </c>
      <c r="H398" s="219">
        <v>3.125</v>
      </c>
      <c r="I398" s="220"/>
      <c r="J398" s="221">
        <f>ROUND(I398*H398,2)</f>
        <v>0</v>
      </c>
      <c r="K398" s="217" t="s">
        <v>162</v>
      </c>
      <c r="L398" s="42"/>
      <c r="M398" s="222" t="s">
        <v>1</v>
      </c>
      <c r="N398" s="223" t="s">
        <v>42</v>
      </c>
      <c r="O398" s="78"/>
      <c r="P398" s="224">
        <f>O398*H398</f>
        <v>0</v>
      </c>
      <c r="Q398" s="224">
        <v>0</v>
      </c>
      <c r="R398" s="224">
        <f>Q398*H398</f>
        <v>0</v>
      </c>
      <c r="S398" s="224">
        <v>0.0015</v>
      </c>
      <c r="T398" s="225">
        <f>S398*H398</f>
        <v>0.0046874999999999998</v>
      </c>
      <c r="AR398" s="16" t="s">
        <v>163</v>
      </c>
      <c r="AT398" s="16" t="s">
        <v>158</v>
      </c>
      <c r="AU398" s="16" t="s">
        <v>79</v>
      </c>
      <c r="AY398" s="16" t="s">
        <v>156</v>
      </c>
      <c r="BE398" s="226">
        <f>IF(N398="základní",J398,0)</f>
        <v>0</v>
      </c>
      <c r="BF398" s="226">
        <f>IF(N398="snížená",J398,0)</f>
        <v>0</v>
      </c>
      <c r="BG398" s="226">
        <f>IF(N398="zákl. přenesená",J398,0)</f>
        <v>0</v>
      </c>
      <c r="BH398" s="226">
        <f>IF(N398="sníž. přenesená",J398,0)</f>
        <v>0</v>
      </c>
      <c r="BI398" s="226">
        <f>IF(N398="nulová",J398,0)</f>
        <v>0</v>
      </c>
      <c r="BJ398" s="16" t="s">
        <v>21</v>
      </c>
      <c r="BK398" s="226">
        <f>ROUND(I398*H398,2)</f>
        <v>0</v>
      </c>
      <c r="BL398" s="16" t="s">
        <v>163</v>
      </c>
      <c r="BM398" s="16" t="s">
        <v>966</v>
      </c>
    </row>
    <row r="399" s="1" customFormat="1">
      <c r="B399" s="37"/>
      <c r="C399" s="38"/>
      <c r="D399" s="227" t="s">
        <v>165</v>
      </c>
      <c r="E399" s="38"/>
      <c r="F399" s="228" t="s">
        <v>554</v>
      </c>
      <c r="G399" s="38"/>
      <c r="H399" s="38"/>
      <c r="I399" s="142"/>
      <c r="J399" s="38"/>
      <c r="K399" s="38"/>
      <c r="L399" s="42"/>
      <c r="M399" s="229"/>
      <c r="N399" s="78"/>
      <c r="O399" s="78"/>
      <c r="P399" s="78"/>
      <c r="Q399" s="78"/>
      <c r="R399" s="78"/>
      <c r="S399" s="78"/>
      <c r="T399" s="79"/>
      <c r="AT399" s="16" t="s">
        <v>165</v>
      </c>
      <c r="AU399" s="16" t="s">
        <v>79</v>
      </c>
    </row>
    <row r="400" s="1" customFormat="1">
      <c r="B400" s="37"/>
      <c r="C400" s="38"/>
      <c r="D400" s="227" t="s">
        <v>167</v>
      </c>
      <c r="E400" s="38"/>
      <c r="F400" s="230" t="s">
        <v>555</v>
      </c>
      <c r="G400" s="38"/>
      <c r="H400" s="38"/>
      <c r="I400" s="142"/>
      <c r="J400" s="38"/>
      <c r="K400" s="38"/>
      <c r="L400" s="42"/>
      <c r="M400" s="229"/>
      <c r="N400" s="78"/>
      <c r="O400" s="78"/>
      <c r="P400" s="78"/>
      <c r="Q400" s="78"/>
      <c r="R400" s="78"/>
      <c r="S400" s="78"/>
      <c r="T400" s="79"/>
      <c r="AT400" s="16" t="s">
        <v>167</v>
      </c>
      <c r="AU400" s="16" t="s">
        <v>79</v>
      </c>
    </row>
    <row r="401" s="12" customFormat="1">
      <c r="B401" s="231"/>
      <c r="C401" s="232"/>
      <c r="D401" s="227" t="s">
        <v>169</v>
      </c>
      <c r="E401" s="233" t="s">
        <v>1</v>
      </c>
      <c r="F401" s="234" t="s">
        <v>967</v>
      </c>
      <c r="G401" s="232"/>
      <c r="H401" s="233" t="s">
        <v>1</v>
      </c>
      <c r="I401" s="235"/>
      <c r="J401" s="232"/>
      <c r="K401" s="232"/>
      <c r="L401" s="236"/>
      <c r="M401" s="237"/>
      <c r="N401" s="238"/>
      <c r="O401" s="238"/>
      <c r="P401" s="238"/>
      <c r="Q401" s="238"/>
      <c r="R401" s="238"/>
      <c r="S401" s="238"/>
      <c r="T401" s="239"/>
      <c r="AT401" s="240" t="s">
        <v>169</v>
      </c>
      <c r="AU401" s="240" t="s">
        <v>79</v>
      </c>
      <c r="AV401" s="12" t="s">
        <v>21</v>
      </c>
      <c r="AW401" s="12" t="s">
        <v>34</v>
      </c>
      <c r="AX401" s="12" t="s">
        <v>71</v>
      </c>
      <c r="AY401" s="240" t="s">
        <v>156</v>
      </c>
    </row>
    <row r="402" s="13" customFormat="1">
      <c r="B402" s="241"/>
      <c r="C402" s="242"/>
      <c r="D402" s="227" t="s">
        <v>169</v>
      </c>
      <c r="E402" s="243" t="s">
        <v>1</v>
      </c>
      <c r="F402" s="244" t="s">
        <v>968</v>
      </c>
      <c r="G402" s="242"/>
      <c r="H402" s="245">
        <v>3.125</v>
      </c>
      <c r="I402" s="246"/>
      <c r="J402" s="242"/>
      <c r="K402" s="242"/>
      <c r="L402" s="247"/>
      <c r="M402" s="248"/>
      <c r="N402" s="249"/>
      <c r="O402" s="249"/>
      <c r="P402" s="249"/>
      <c r="Q402" s="249"/>
      <c r="R402" s="249"/>
      <c r="S402" s="249"/>
      <c r="T402" s="250"/>
      <c r="AT402" s="251" t="s">
        <v>169</v>
      </c>
      <c r="AU402" s="251" t="s">
        <v>79</v>
      </c>
      <c r="AV402" s="13" t="s">
        <v>79</v>
      </c>
      <c r="AW402" s="13" t="s">
        <v>34</v>
      </c>
      <c r="AX402" s="13" t="s">
        <v>21</v>
      </c>
      <c r="AY402" s="251" t="s">
        <v>156</v>
      </c>
    </row>
    <row r="403" s="1" customFormat="1" ht="16.5" customHeight="1">
      <c r="B403" s="37"/>
      <c r="C403" s="215" t="s">
        <v>577</v>
      </c>
      <c r="D403" s="215" t="s">
        <v>158</v>
      </c>
      <c r="E403" s="216" t="s">
        <v>558</v>
      </c>
      <c r="F403" s="217" t="s">
        <v>559</v>
      </c>
      <c r="G403" s="218" t="s">
        <v>177</v>
      </c>
      <c r="H403" s="219">
        <v>5</v>
      </c>
      <c r="I403" s="220"/>
      <c r="J403" s="221">
        <f>ROUND(I403*H403,2)</f>
        <v>0</v>
      </c>
      <c r="K403" s="217" t="s">
        <v>162</v>
      </c>
      <c r="L403" s="42"/>
      <c r="M403" s="222" t="s">
        <v>1</v>
      </c>
      <c r="N403" s="223" t="s">
        <v>42</v>
      </c>
      <c r="O403" s="78"/>
      <c r="P403" s="224">
        <f>O403*H403</f>
        <v>0</v>
      </c>
      <c r="Q403" s="224">
        <v>0</v>
      </c>
      <c r="R403" s="224">
        <f>Q403*H403</f>
        <v>0</v>
      </c>
      <c r="S403" s="224">
        <v>0.001</v>
      </c>
      <c r="T403" s="225">
        <f>S403*H403</f>
        <v>0.0050000000000000001</v>
      </c>
      <c r="AR403" s="16" t="s">
        <v>163</v>
      </c>
      <c r="AT403" s="16" t="s">
        <v>158</v>
      </c>
      <c r="AU403" s="16" t="s">
        <v>79</v>
      </c>
      <c r="AY403" s="16" t="s">
        <v>156</v>
      </c>
      <c r="BE403" s="226">
        <f>IF(N403="základní",J403,0)</f>
        <v>0</v>
      </c>
      <c r="BF403" s="226">
        <f>IF(N403="snížená",J403,0)</f>
        <v>0</v>
      </c>
      <c r="BG403" s="226">
        <f>IF(N403="zákl. přenesená",J403,0)</f>
        <v>0</v>
      </c>
      <c r="BH403" s="226">
        <f>IF(N403="sníž. přenesená",J403,0)</f>
        <v>0</v>
      </c>
      <c r="BI403" s="226">
        <f>IF(N403="nulová",J403,0)</f>
        <v>0</v>
      </c>
      <c r="BJ403" s="16" t="s">
        <v>21</v>
      </c>
      <c r="BK403" s="226">
        <f>ROUND(I403*H403,2)</f>
        <v>0</v>
      </c>
      <c r="BL403" s="16" t="s">
        <v>163</v>
      </c>
      <c r="BM403" s="16" t="s">
        <v>969</v>
      </c>
    </row>
    <row r="404" s="1" customFormat="1">
      <c r="B404" s="37"/>
      <c r="C404" s="38"/>
      <c r="D404" s="227" t="s">
        <v>165</v>
      </c>
      <c r="E404" s="38"/>
      <c r="F404" s="228" t="s">
        <v>561</v>
      </c>
      <c r="G404" s="38"/>
      <c r="H404" s="38"/>
      <c r="I404" s="142"/>
      <c r="J404" s="38"/>
      <c r="K404" s="38"/>
      <c r="L404" s="42"/>
      <c r="M404" s="229"/>
      <c r="N404" s="78"/>
      <c r="O404" s="78"/>
      <c r="P404" s="78"/>
      <c r="Q404" s="78"/>
      <c r="R404" s="78"/>
      <c r="S404" s="78"/>
      <c r="T404" s="79"/>
      <c r="AT404" s="16" t="s">
        <v>165</v>
      </c>
      <c r="AU404" s="16" t="s">
        <v>79</v>
      </c>
    </row>
    <row r="405" s="1" customFormat="1">
      <c r="B405" s="37"/>
      <c r="C405" s="38"/>
      <c r="D405" s="227" t="s">
        <v>167</v>
      </c>
      <c r="E405" s="38"/>
      <c r="F405" s="230" t="s">
        <v>555</v>
      </c>
      <c r="G405" s="38"/>
      <c r="H405" s="38"/>
      <c r="I405" s="142"/>
      <c r="J405" s="38"/>
      <c r="K405" s="38"/>
      <c r="L405" s="42"/>
      <c r="M405" s="229"/>
      <c r="N405" s="78"/>
      <c r="O405" s="78"/>
      <c r="P405" s="78"/>
      <c r="Q405" s="78"/>
      <c r="R405" s="78"/>
      <c r="S405" s="78"/>
      <c r="T405" s="79"/>
      <c r="AT405" s="16" t="s">
        <v>167</v>
      </c>
      <c r="AU405" s="16" t="s">
        <v>79</v>
      </c>
    </row>
    <row r="406" s="12" customFormat="1">
      <c r="B406" s="231"/>
      <c r="C406" s="232"/>
      <c r="D406" s="227" t="s">
        <v>169</v>
      </c>
      <c r="E406" s="233" t="s">
        <v>1</v>
      </c>
      <c r="F406" s="234" t="s">
        <v>970</v>
      </c>
      <c r="G406" s="232"/>
      <c r="H406" s="233" t="s">
        <v>1</v>
      </c>
      <c r="I406" s="235"/>
      <c r="J406" s="232"/>
      <c r="K406" s="232"/>
      <c r="L406" s="236"/>
      <c r="M406" s="237"/>
      <c r="N406" s="238"/>
      <c r="O406" s="238"/>
      <c r="P406" s="238"/>
      <c r="Q406" s="238"/>
      <c r="R406" s="238"/>
      <c r="S406" s="238"/>
      <c r="T406" s="239"/>
      <c r="AT406" s="240" t="s">
        <v>169</v>
      </c>
      <c r="AU406" s="240" t="s">
        <v>79</v>
      </c>
      <c r="AV406" s="12" t="s">
        <v>21</v>
      </c>
      <c r="AW406" s="12" t="s">
        <v>34</v>
      </c>
      <c r="AX406" s="12" t="s">
        <v>71</v>
      </c>
      <c r="AY406" s="240" t="s">
        <v>156</v>
      </c>
    </row>
    <row r="407" s="13" customFormat="1">
      <c r="B407" s="241"/>
      <c r="C407" s="242"/>
      <c r="D407" s="227" t="s">
        <v>169</v>
      </c>
      <c r="E407" s="243" t="s">
        <v>1</v>
      </c>
      <c r="F407" s="244" t="s">
        <v>971</v>
      </c>
      <c r="G407" s="242"/>
      <c r="H407" s="245">
        <v>5</v>
      </c>
      <c r="I407" s="246"/>
      <c r="J407" s="242"/>
      <c r="K407" s="242"/>
      <c r="L407" s="247"/>
      <c r="M407" s="248"/>
      <c r="N407" s="249"/>
      <c r="O407" s="249"/>
      <c r="P407" s="249"/>
      <c r="Q407" s="249"/>
      <c r="R407" s="249"/>
      <c r="S407" s="249"/>
      <c r="T407" s="250"/>
      <c r="AT407" s="251" t="s">
        <v>169</v>
      </c>
      <c r="AU407" s="251" t="s">
        <v>79</v>
      </c>
      <c r="AV407" s="13" t="s">
        <v>79</v>
      </c>
      <c r="AW407" s="13" t="s">
        <v>34</v>
      </c>
      <c r="AX407" s="13" t="s">
        <v>21</v>
      </c>
      <c r="AY407" s="251" t="s">
        <v>156</v>
      </c>
    </row>
    <row r="408" s="1" customFormat="1" ht="16.5" customHeight="1">
      <c r="B408" s="37"/>
      <c r="C408" s="215" t="s">
        <v>587</v>
      </c>
      <c r="D408" s="215" t="s">
        <v>158</v>
      </c>
      <c r="E408" s="216" t="s">
        <v>564</v>
      </c>
      <c r="F408" s="217" t="s">
        <v>565</v>
      </c>
      <c r="G408" s="218" t="s">
        <v>519</v>
      </c>
      <c r="H408" s="219">
        <v>56</v>
      </c>
      <c r="I408" s="220"/>
      <c r="J408" s="221">
        <f>ROUND(I408*H408,2)</f>
        <v>0</v>
      </c>
      <c r="K408" s="217" t="s">
        <v>162</v>
      </c>
      <c r="L408" s="42"/>
      <c r="M408" s="222" t="s">
        <v>1</v>
      </c>
      <c r="N408" s="223" t="s">
        <v>42</v>
      </c>
      <c r="O408" s="78"/>
      <c r="P408" s="224">
        <f>O408*H408</f>
        <v>0</v>
      </c>
      <c r="Q408" s="224">
        <v>0.00029</v>
      </c>
      <c r="R408" s="224">
        <f>Q408*H408</f>
        <v>0.016240000000000001</v>
      </c>
      <c r="S408" s="224">
        <v>0</v>
      </c>
      <c r="T408" s="225">
        <f>S408*H408</f>
        <v>0</v>
      </c>
      <c r="AR408" s="16" t="s">
        <v>163</v>
      </c>
      <c r="AT408" s="16" t="s">
        <v>158</v>
      </c>
      <c r="AU408" s="16" t="s">
        <v>79</v>
      </c>
      <c r="AY408" s="16" t="s">
        <v>156</v>
      </c>
      <c r="BE408" s="226">
        <f>IF(N408="základní",J408,0)</f>
        <v>0</v>
      </c>
      <c r="BF408" s="226">
        <f>IF(N408="snížená",J408,0)</f>
        <v>0</v>
      </c>
      <c r="BG408" s="226">
        <f>IF(N408="zákl. přenesená",J408,0)</f>
        <v>0</v>
      </c>
      <c r="BH408" s="226">
        <f>IF(N408="sníž. přenesená",J408,0)</f>
        <v>0</v>
      </c>
      <c r="BI408" s="226">
        <f>IF(N408="nulová",J408,0)</f>
        <v>0</v>
      </c>
      <c r="BJ408" s="16" t="s">
        <v>21</v>
      </c>
      <c r="BK408" s="226">
        <f>ROUND(I408*H408,2)</f>
        <v>0</v>
      </c>
      <c r="BL408" s="16" t="s">
        <v>163</v>
      </c>
      <c r="BM408" s="16" t="s">
        <v>972</v>
      </c>
    </row>
    <row r="409" s="1" customFormat="1">
      <c r="B409" s="37"/>
      <c r="C409" s="38"/>
      <c r="D409" s="227" t="s">
        <v>165</v>
      </c>
      <c r="E409" s="38"/>
      <c r="F409" s="228" t="s">
        <v>567</v>
      </c>
      <c r="G409" s="38"/>
      <c r="H409" s="38"/>
      <c r="I409" s="142"/>
      <c r="J409" s="38"/>
      <c r="K409" s="38"/>
      <c r="L409" s="42"/>
      <c r="M409" s="229"/>
      <c r="N409" s="78"/>
      <c r="O409" s="78"/>
      <c r="P409" s="78"/>
      <c r="Q409" s="78"/>
      <c r="R409" s="78"/>
      <c r="S409" s="78"/>
      <c r="T409" s="79"/>
      <c r="AT409" s="16" t="s">
        <v>165</v>
      </c>
      <c r="AU409" s="16" t="s">
        <v>79</v>
      </c>
    </row>
    <row r="410" s="1" customFormat="1">
      <c r="B410" s="37"/>
      <c r="C410" s="38"/>
      <c r="D410" s="227" t="s">
        <v>167</v>
      </c>
      <c r="E410" s="38"/>
      <c r="F410" s="230" t="s">
        <v>568</v>
      </c>
      <c r="G410" s="38"/>
      <c r="H410" s="38"/>
      <c r="I410" s="142"/>
      <c r="J410" s="38"/>
      <c r="K410" s="38"/>
      <c r="L410" s="42"/>
      <c r="M410" s="229"/>
      <c r="N410" s="78"/>
      <c r="O410" s="78"/>
      <c r="P410" s="78"/>
      <c r="Q410" s="78"/>
      <c r="R410" s="78"/>
      <c r="S410" s="78"/>
      <c r="T410" s="79"/>
      <c r="AT410" s="16" t="s">
        <v>167</v>
      </c>
      <c r="AU410" s="16" t="s">
        <v>79</v>
      </c>
    </row>
    <row r="411" s="1" customFormat="1">
      <c r="B411" s="37"/>
      <c r="C411" s="38"/>
      <c r="D411" s="227" t="s">
        <v>189</v>
      </c>
      <c r="E411" s="38"/>
      <c r="F411" s="230" t="s">
        <v>569</v>
      </c>
      <c r="G411" s="38"/>
      <c r="H411" s="38"/>
      <c r="I411" s="142"/>
      <c r="J411" s="38"/>
      <c r="K411" s="38"/>
      <c r="L411" s="42"/>
      <c r="M411" s="229"/>
      <c r="N411" s="78"/>
      <c r="O411" s="78"/>
      <c r="P411" s="78"/>
      <c r="Q411" s="78"/>
      <c r="R411" s="78"/>
      <c r="S411" s="78"/>
      <c r="T411" s="79"/>
      <c r="AT411" s="16" t="s">
        <v>189</v>
      </c>
      <c r="AU411" s="16" t="s">
        <v>79</v>
      </c>
    </row>
    <row r="412" s="13" customFormat="1">
      <c r="B412" s="241"/>
      <c r="C412" s="242"/>
      <c r="D412" s="227" t="s">
        <v>169</v>
      </c>
      <c r="E412" s="243" t="s">
        <v>1</v>
      </c>
      <c r="F412" s="244" t="s">
        <v>570</v>
      </c>
      <c r="G412" s="242"/>
      <c r="H412" s="245">
        <v>56</v>
      </c>
      <c r="I412" s="246"/>
      <c r="J412" s="242"/>
      <c r="K412" s="242"/>
      <c r="L412" s="247"/>
      <c r="M412" s="248"/>
      <c r="N412" s="249"/>
      <c r="O412" s="249"/>
      <c r="P412" s="249"/>
      <c r="Q412" s="249"/>
      <c r="R412" s="249"/>
      <c r="S412" s="249"/>
      <c r="T412" s="250"/>
      <c r="AT412" s="251" t="s">
        <v>169</v>
      </c>
      <c r="AU412" s="251" t="s">
        <v>79</v>
      </c>
      <c r="AV412" s="13" t="s">
        <v>79</v>
      </c>
      <c r="AW412" s="13" t="s">
        <v>34</v>
      </c>
      <c r="AX412" s="13" t="s">
        <v>21</v>
      </c>
      <c r="AY412" s="251" t="s">
        <v>156</v>
      </c>
    </row>
    <row r="413" s="1" customFormat="1" ht="16.5" customHeight="1">
      <c r="B413" s="37"/>
      <c r="C413" s="215" t="s">
        <v>592</v>
      </c>
      <c r="D413" s="215" t="s">
        <v>158</v>
      </c>
      <c r="E413" s="216" t="s">
        <v>572</v>
      </c>
      <c r="F413" s="217" t="s">
        <v>573</v>
      </c>
      <c r="G413" s="218" t="s">
        <v>177</v>
      </c>
      <c r="H413" s="219">
        <v>0.38400000000000001</v>
      </c>
      <c r="I413" s="220"/>
      <c r="J413" s="221">
        <f>ROUND(I413*H413,2)</f>
        <v>0</v>
      </c>
      <c r="K413" s="217" t="s">
        <v>162</v>
      </c>
      <c r="L413" s="42"/>
      <c r="M413" s="222" t="s">
        <v>1</v>
      </c>
      <c r="N413" s="223" t="s">
        <v>42</v>
      </c>
      <c r="O413" s="78"/>
      <c r="P413" s="224">
        <f>O413*H413</f>
        <v>0</v>
      </c>
      <c r="Q413" s="224">
        <v>0</v>
      </c>
      <c r="R413" s="224">
        <f>Q413*H413</f>
        <v>0</v>
      </c>
      <c r="S413" s="224">
        <v>2.6000000000000001</v>
      </c>
      <c r="T413" s="225">
        <f>S413*H413</f>
        <v>0.99840000000000007</v>
      </c>
      <c r="AR413" s="16" t="s">
        <v>163</v>
      </c>
      <c r="AT413" s="16" t="s">
        <v>158</v>
      </c>
      <c r="AU413" s="16" t="s">
        <v>79</v>
      </c>
      <c r="AY413" s="16" t="s">
        <v>156</v>
      </c>
      <c r="BE413" s="226">
        <f>IF(N413="základní",J413,0)</f>
        <v>0</v>
      </c>
      <c r="BF413" s="226">
        <f>IF(N413="snížená",J413,0)</f>
        <v>0</v>
      </c>
      <c r="BG413" s="226">
        <f>IF(N413="zákl. přenesená",J413,0)</f>
        <v>0</v>
      </c>
      <c r="BH413" s="226">
        <f>IF(N413="sníž. přenesená",J413,0)</f>
        <v>0</v>
      </c>
      <c r="BI413" s="226">
        <f>IF(N413="nulová",J413,0)</f>
        <v>0</v>
      </c>
      <c r="BJ413" s="16" t="s">
        <v>21</v>
      </c>
      <c r="BK413" s="226">
        <f>ROUND(I413*H413,2)</f>
        <v>0</v>
      </c>
      <c r="BL413" s="16" t="s">
        <v>163</v>
      </c>
      <c r="BM413" s="16" t="s">
        <v>973</v>
      </c>
    </row>
    <row r="414" s="1" customFormat="1">
      <c r="B414" s="37"/>
      <c r="C414" s="38"/>
      <c r="D414" s="227" t="s">
        <v>165</v>
      </c>
      <c r="E414" s="38"/>
      <c r="F414" s="228" t="s">
        <v>575</v>
      </c>
      <c r="G414" s="38"/>
      <c r="H414" s="38"/>
      <c r="I414" s="142"/>
      <c r="J414" s="38"/>
      <c r="K414" s="38"/>
      <c r="L414" s="42"/>
      <c r="M414" s="229"/>
      <c r="N414" s="78"/>
      <c r="O414" s="78"/>
      <c r="P414" s="78"/>
      <c r="Q414" s="78"/>
      <c r="R414" s="78"/>
      <c r="S414" s="78"/>
      <c r="T414" s="79"/>
      <c r="AT414" s="16" t="s">
        <v>165</v>
      </c>
      <c r="AU414" s="16" t="s">
        <v>79</v>
      </c>
    </row>
    <row r="415" s="13" customFormat="1">
      <c r="B415" s="241"/>
      <c r="C415" s="242"/>
      <c r="D415" s="227" t="s">
        <v>169</v>
      </c>
      <c r="E415" s="243" t="s">
        <v>1</v>
      </c>
      <c r="F415" s="244" t="s">
        <v>974</v>
      </c>
      <c r="G415" s="242"/>
      <c r="H415" s="245">
        <v>0.38400000000000001</v>
      </c>
      <c r="I415" s="246"/>
      <c r="J415" s="242"/>
      <c r="K415" s="242"/>
      <c r="L415" s="247"/>
      <c r="M415" s="248"/>
      <c r="N415" s="249"/>
      <c r="O415" s="249"/>
      <c r="P415" s="249"/>
      <c r="Q415" s="249"/>
      <c r="R415" s="249"/>
      <c r="S415" s="249"/>
      <c r="T415" s="250"/>
      <c r="AT415" s="251" t="s">
        <v>169</v>
      </c>
      <c r="AU415" s="251" t="s">
        <v>79</v>
      </c>
      <c r="AV415" s="13" t="s">
        <v>79</v>
      </c>
      <c r="AW415" s="13" t="s">
        <v>34</v>
      </c>
      <c r="AX415" s="13" t="s">
        <v>21</v>
      </c>
      <c r="AY415" s="251" t="s">
        <v>156</v>
      </c>
    </row>
    <row r="416" s="1" customFormat="1" ht="16.5" customHeight="1">
      <c r="B416" s="37"/>
      <c r="C416" s="215" t="s">
        <v>599</v>
      </c>
      <c r="D416" s="215" t="s">
        <v>158</v>
      </c>
      <c r="E416" s="216" t="s">
        <v>578</v>
      </c>
      <c r="F416" s="217" t="s">
        <v>579</v>
      </c>
      <c r="G416" s="218" t="s">
        <v>161</v>
      </c>
      <c r="H416" s="219">
        <v>87.522000000000006</v>
      </c>
      <c r="I416" s="220"/>
      <c r="J416" s="221">
        <f>ROUND(I416*H416,2)</f>
        <v>0</v>
      </c>
      <c r="K416" s="217" t="s">
        <v>162</v>
      </c>
      <c r="L416" s="42"/>
      <c r="M416" s="222" t="s">
        <v>1</v>
      </c>
      <c r="N416" s="223" t="s">
        <v>42</v>
      </c>
      <c r="O416" s="78"/>
      <c r="P416" s="224">
        <f>O416*H416</f>
        <v>0</v>
      </c>
      <c r="Q416" s="224">
        <v>0</v>
      </c>
      <c r="R416" s="224">
        <f>Q416*H416</f>
        <v>0</v>
      </c>
      <c r="S416" s="224">
        <v>0</v>
      </c>
      <c r="T416" s="225">
        <f>S416*H416</f>
        <v>0</v>
      </c>
      <c r="AR416" s="16" t="s">
        <v>163</v>
      </c>
      <c r="AT416" s="16" t="s">
        <v>158</v>
      </c>
      <c r="AU416" s="16" t="s">
        <v>79</v>
      </c>
      <c r="AY416" s="16" t="s">
        <v>156</v>
      </c>
      <c r="BE416" s="226">
        <f>IF(N416="základní",J416,0)</f>
        <v>0</v>
      </c>
      <c r="BF416" s="226">
        <f>IF(N416="snížená",J416,0)</f>
        <v>0</v>
      </c>
      <c r="BG416" s="226">
        <f>IF(N416="zákl. přenesená",J416,0)</f>
        <v>0</v>
      </c>
      <c r="BH416" s="226">
        <f>IF(N416="sníž. přenesená",J416,0)</f>
        <v>0</v>
      </c>
      <c r="BI416" s="226">
        <f>IF(N416="nulová",J416,0)</f>
        <v>0</v>
      </c>
      <c r="BJ416" s="16" t="s">
        <v>21</v>
      </c>
      <c r="BK416" s="226">
        <f>ROUND(I416*H416,2)</f>
        <v>0</v>
      </c>
      <c r="BL416" s="16" t="s">
        <v>163</v>
      </c>
      <c r="BM416" s="16" t="s">
        <v>975</v>
      </c>
    </row>
    <row r="417" s="1" customFormat="1">
      <c r="B417" s="37"/>
      <c r="C417" s="38"/>
      <c r="D417" s="227" t="s">
        <v>165</v>
      </c>
      <c r="E417" s="38"/>
      <c r="F417" s="228" t="s">
        <v>579</v>
      </c>
      <c r="G417" s="38"/>
      <c r="H417" s="38"/>
      <c r="I417" s="142"/>
      <c r="J417" s="38"/>
      <c r="K417" s="38"/>
      <c r="L417" s="42"/>
      <c r="M417" s="229"/>
      <c r="N417" s="78"/>
      <c r="O417" s="78"/>
      <c r="P417" s="78"/>
      <c r="Q417" s="78"/>
      <c r="R417" s="78"/>
      <c r="S417" s="78"/>
      <c r="T417" s="79"/>
      <c r="AT417" s="16" t="s">
        <v>165</v>
      </c>
      <c r="AU417" s="16" t="s">
        <v>79</v>
      </c>
    </row>
    <row r="418" s="1" customFormat="1">
      <c r="B418" s="37"/>
      <c r="C418" s="38"/>
      <c r="D418" s="227" t="s">
        <v>167</v>
      </c>
      <c r="E418" s="38"/>
      <c r="F418" s="230" t="s">
        <v>581</v>
      </c>
      <c r="G418" s="38"/>
      <c r="H418" s="38"/>
      <c r="I418" s="142"/>
      <c r="J418" s="38"/>
      <c r="K418" s="38"/>
      <c r="L418" s="42"/>
      <c r="M418" s="229"/>
      <c r="N418" s="78"/>
      <c r="O418" s="78"/>
      <c r="P418" s="78"/>
      <c r="Q418" s="78"/>
      <c r="R418" s="78"/>
      <c r="S418" s="78"/>
      <c r="T418" s="79"/>
      <c r="AT418" s="16" t="s">
        <v>167</v>
      </c>
      <c r="AU418" s="16" t="s">
        <v>79</v>
      </c>
    </row>
    <row r="419" s="12" customFormat="1">
      <c r="B419" s="231"/>
      <c r="C419" s="232"/>
      <c r="D419" s="227" t="s">
        <v>169</v>
      </c>
      <c r="E419" s="233" t="s">
        <v>1</v>
      </c>
      <c r="F419" s="234" t="s">
        <v>582</v>
      </c>
      <c r="G419" s="232"/>
      <c r="H419" s="233" t="s">
        <v>1</v>
      </c>
      <c r="I419" s="235"/>
      <c r="J419" s="232"/>
      <c r="K419" s="232"/>
      <c r="L419" s="236"/>
      <c r="M419" s="237"/>
      <c r="N419" s="238"/>
      <c r="O419" s="238"/>
      <c r="P419" s="238"/>
      <c r="Q419" s="238"/>
      <c r="R419" s="238"/>
      <c r="S419" s="238"/>
      <c r="T419" s="239"/>
      <c r="AT419" s="240" t="s">
        <v>169</v>
      </c>
      <c r="AU419" s="240" t="s">
        <v>79</v>
      </c>
      <c r="AV419" s="12" t="s">
        <v>21</v>
      </c>
      <c r="AW419" s="12" t="s">
        <v>34</v>
      </c>
      <c r="AX419" s="12" t="s">
        <v>71</v>
      </c>
      <c r="AY419" s="240" t="s">
        <v>156</v>
      </c>
    </row>
    <row r="420" s="13" customFormat="1">
      <c r="B420" s="241"/>
      <c r="C420" s="242"/>
      <c r="D420" s="227" t="s">
        <v>169</v>
      </c>
      <c r="E420" s="243" t="s">
        <v>1</v>
      </c>
      <c r="F420" s="244" t="s">
        <v>976</v>
      </c>
      <c r="G420" s="242"/>
      <c r="H420" s="245">
        <v>14.130000000000001</v>
      </c>
      <c r="I420" s="246"/>
      <c r="J420" s="242"/>
      <c r="K420" s="242"/>
      <c r="L420" s="247"/>
      <c r="M420" s="248"/>
      <c r="N420" s="249"/>
      <c r="O420" s="249"/>
      <c r="P420" s="249"/>
      <c r="Q420" s="249"/>
      <c r="R420" s="249"/>
      <c r="S420" s="249"/>
      <c r="T420" s="250"/>
      <c r="AT420" s="251" t="s">
        <v>169</v>
      </c>
      <c r="AU420" s="251" t="s">
        <v>79</v>
      </c>
      <c r="AV420" s="13" t="s">
        <v>79</v>
      </c>
      <c r="AW420" s="13" t="s">
        <v>34</v>
      </c>
      <c r="AX420" s="13" t="s">
        <v>71</v>
      </c>
      <c r="AY420" s="251" t="s">
        <v>156</v>
      </c>
    </row>
    <row r="421" s="13" customFormat="1">
      <c r="B421" s="241"/>
      <c r="C421" s="242"/>
      <c r="D421" s="227" t="s">
        <v>169</v>
      </c>
      <c r="E421" s="243" t="s">
        <v>1</v>
      </c>
      <c r="F421" s="244" t="s">
        <v>977</v>
      </c>
      <c r="G421" s="242"/>
      <c r="H421" s="245">
        <v>26.352</v>
      </c>
      <c r="I421" s="246"/>
      <c r="J421" s="242"/>
      <c r="K421" s="242"/>
      <c r="L421" s="247"/>
      <c r="M421" s="248"/>
      <c r="N421" s="249"/>
      <c r="O421" s="249"/>
      <c r="P421" s="249"/>
      <c r="Q421" s="249"/>
      <c r="R421" s="249"/>
      <c r="S421" s="249"/>
      <c r="T421" s="250"/>
      <c r="AT421" s="251" t="s">
        <v>169</v>
      </c>
      <c r="AU421" s="251" t="s">
        <v>79</v>
      </c>
      <c r="AV421" s="13" t="s">
        <v>79</v>
      </c>
      <c r="AW421" s="13" t="s">
        <v>34</v>
      </c>
      <c r="AX421" s="13" t="s">
        <v>71</v>
      </c>
      <c r="AY421" s="251" t="s">
        <v>156</v>
      </c>
    </row>
    <row r="422" s="13" customFormat="1">
      <c r="B422" s="241"/>
      <c r="C422" s="242"/>
      <c r="D422" s="227" t="s">
        <v>169</v>
      </c>
      <c r="E422" s="243" t="s">
        <v>1</v>
      </c>
      <c r="F422" s="244" t="s">
        <v>978</v>
      </c>
      <c r="G422" s="242"/>
      <c r="H422" s="245">
        <v>32.640000000000001</v>
      </c>
      <c r="I422" s="246"/>
      <c r="J422" s="242"/>
      <c r="K422" s="242"/>
      <c r="L422" s="247"/>
      <c r="M422" s="248"/>
      <c r="N422" s="249"/>
      <c r="O422" s="249"/>
      <c r="P422" s="249"/>
      <c r="Q422" s="249"/>
      <c r="R422" s="249"/>
      <c r="S422" s="249"/>
      <c r="T422" s="250"/>
      <c r="AT422" s="251" t="s">
        <v>169</v>
      </c>
      <c r="AU422" s="251" t="s">
        <v>79</v>
      </c>
      <c r="AV422" s="13" t="s">
        <v>79</v>
      </c>
      <c r="AW422" s="13" t="s">
        <v>34</v>
      </c>
      <c r="AX422" s="13" t="s">
        <v>71</v>
      </c>
      <c r="AY422" s="251" t="s">
        <v>156</v>
      </c>
    </row>
    <row r="423" s="13" customFormat="1">
      <c r="B423" s="241"/>
      <c r="C423" s="242"/>
      <c r="D423" s="227" t="s">
        <v>169</v>
      </c>
      <c r="E423" s="243" t="s">
        <v>1</v>
      </c>
      <c r="F423" s="244" t="s">
        <v>586</v>
      </c>
      <c r="G423" s="242"/>
      <c r="H423" s="245">
        <v>14.4</v>
      </c>
      <c r="I423" s="246"/>
      <c r="J423" s="242"/>
      <c r="K423" s="242"/>
      <c r="L423" s="247"/>
      <c r="M423" s="248"/>
      <c r="N423" s="249"/>
      <c r="O423" s="249"/>
      <c r="P423" s="249"/>
      <c r="Q423" s="249"/>
      <c r="R423" s="249"/>
      <c r="S423" s="249"/>
      <c r="T423" s="250"/>
      <c r="AT423" s="251" t="s">
        <v>169</v>
      </c>
      <c r="AU423" s="251" t="s">
        <v>79</v>
      </c>
      <c r="AV423" s="13" t="s">
        <v>79</v>
      </c>
      <c r="AW423" s="13" t="s">
        <v>34</v>
      </c>
      <c r="AX423" s="13" t="s">
        <v>71</v>
      </c>
      <c r="AY423" s="251" t="s">
        <v>156</v>
      </c>
    </row>
    <row r="424" s="14" customFormat="1">
      <c r="B424" s="252"/>
      <c r="C424" s="253"/>
      <c r="D424" s="227" t="s">
        <v>169</v>
      </c>
      <c r="E424" s="254" t="s">
        <v>1</v>
      </c>
      <c r="F424" s="255" t="s">
        <v>174</v>
      </c>
      <c r="G424" s="253"/>
      <c r="H424" s="256">
        <v>87.522000000000006</v>
      </c>
      <c r="I424" s="257"/>
      <c r="J424" s="253"/>
      <c r="K424" s="253"/>
      <c r="L424" s="258"/>
      <c r="M424" s="259"/>
      <c r="N424" s="260"/>
      <c r="O424" s="260"/>
      <c r="P424" s="260"/>
      <c r="Q424" s="260"/>
      <c r="R424" s="260"/>
      <c r="S424" s="260"/>
      <c r="T424" s="261"/>
      <c r="AT424" s="262" t="s">
        <v>169</v>
      </c>
      <c r="AU424" s="262" t="s">
        <v>79</v>
      </c>
      <c r="AV424" s="14" t="s">
        <v>163</v>
      </c>
      <c r="AW424" s="14" t="s">
        <v>34</v>
      </c>
      <c r="AX424" s="14" t="s">
        <v>21</v>
      </c>
      <c r="AY424" s="262" t="s">
        <v>156</v>
      </c>
    </row>
    <row r="425" s="1" customFormat="1" ht="16.5" customHeight="1">
      <c r="B425" s="37"/>
      <c r="C425" s="215" t="s">
        <v>607</v>
      </c>
      <c r="D425" s="215" t="s">
        <v>158</v>
      </c>
      <c r="E425" s="216" t="s">
        <v>588</v>
      </c>
      <c r="F425" s="217" t="s">
        <v>589</v>
      </c>
      <c r="G425" s="218" t="s">
        <v>161</v>
      </c>
      <c r="H425" s="219">
        <v>87.522000000000006</v>
      </c>
      <c r="I425" s="220"/>
      <c r="J425" s="221">
        <f>ROUND(I425*H425,2)</f>
        <v>0</v>
      </c>
      <c r="K425" s="217" t="s">
        <v>162</v>
      </c>
      <c r="L425" s="42"/>
      <c r="M425" s="222" t="s">
        <v>1</v>
      </c>
      <c r="N425" s="223" t="s">
        <v>42</v>
      </c>
      <c r="O425" s="78"/>
      <c r="P425" s="224">
        <f>O425*H425</f>
        <v>0</v>
      </c>
      <c r="Q425" s="224">
        <v>0.048000000000000001</v>
      </c>
      <c r="R425" s="224">
        <f>Q425*H425</f>
        <v>4.2010560000000003</v>
      </c>
      <c r="S425" s="224">
        <v>0.048000000000000001</v>
      </c>
      <c r="T425" s="225">
        <f>S425*H425</f>
        <v>4.2010560000000003</v>
      </c>
      <c r="AR425" s="16" t="s">
        <v>163</v>
      </c>
      <c r="AT425" s="16" t="s">
        <v>158</v>
      </c>
      <c r="AU425" s="16" t="s">
        <v>79</v>
      </c>
      <c r="AY425" s="16" t="s">
        <v>156</v>
      </c>
      <c r="BE425" s="226">
        <f>IF(N425="základní",J425,0)</f>
        <v>0</v>
      </c>
      <c r="BF425" s="226">
        <f>IF(N425="snížená",J425,0)</f>
        <v>0</v>
      </c>
      <c r="BG425" s="226">
        <f>IF(N425="zákl. přenesená",J425,0)</f>
        <v>0</v>
      </c>
      <c r="BH425" s="226">
        <f>IF(N425="sníž. přenesená",J425,0)</f>
        <v>0</v>
      </c>
      <c r="BI425" s="226">
        <f>IF(N425="nulová",J425,0)</f>
        <v>0</v>
      </c>
      <c r="BJ425" s="16" t="s">
        <v>21</v>
      </c>
      <c r="BK425" s="226">
        <f>ROUND(I425*H425,2)</f>
        <v>0</v>
      </c>
      <c r="BL425" s="16" t="s">
        <v>163</v>
      </c>
      <c r="BM425" s="16" t="s">
        <v>979</v>
      </c>
    </row>
    <row r="426" s="1" customFormat="1">
      <c r="B426" s="37"/>
      <c r="C426" s="38"/>
      <c r="D426" s="227" t="s">
        <v>165</v>
      </c>
      <c r="E426" s="38"/>
      <c r="F426" s="228" t="s">
        <v>591</v>
      </c>
      <c r="G426" s="38"/>
      <c r="H426" s="38"/>
      <c r="I426" s="142"/>
      <c r="J426" s="38"/>
      <c r="K426" s="38"/>
      <c r="L426" s="42"/>
      <c r="M426" s="229"/>
      <c r="N426" s="78"/>
      <c r="O426" s="78"/>
      <c r="P426" s="78"/>
      <c r="Q426" s="78"/>
      <c r="R426" s="78"/>
      <c r="S426" s="78"/>
      <c r="T426" s="79"/>
      <c r="AT426" s="16" t="s">
        <v>165</v>
      </c>
      <c r="AU426" s="16" t="s">
        <v>79</v>
      </c>
    </row>
    <row r="427" s="1" customFormat="1">
      <c r="B427" s="37"/>
      <c r="C427" s="38"/>
      <c r="D427" s="227" t="s">
        <v>167</v>
      </c>
      <c r="E427" s="38"/>
      <c r="F427" s="230" t="s">
        <v>581</v>
      </c>
      <c r="G427" s="38"/>
      <c r="H427" s="38"/>
      <c r="I427" s="142"/>
      <c r="J427" s="38"/>
      <c r="K427" s="38"/>
      <c r="L427" s="42"/>
      <c r="M427" s="229"/>
      <c r="N427" s="78"/>
      <c r="O427" s="78"/>
      <c r="P427" s="78"/>
      <c r="Q427" s="78"/>
      <c r="R427" s="78"/>
      <c r="S427" s="78"/>
      <c r="T427" s="79"/>
      <c r="AT427" s="16" t="s">
        <v>167</v>
      </c>
      <c r="AU427" s="16" t="s">
        <v>79</v>
      </c>
    </row>
    <row r="428" s="1" customFormat="1" ht="16.5" customHeight="1">
      <c r="B428" s="37"/>
      <c r="C428" s="215" t="s">
        <v>615</v>
      </c>
      <c r="D428" s="215" t="s">
        <v>158</v>
      </c>
      <c r="E428" s="216" t="s">
        <v>593</v>
      </c>
      <c r="F428" s="217" t="s">
        <v>594</v>
      </c>
      <c r="G428" s="218" t="s">
        <v>161</v>
      </c>
      <c r="H428" s="219">
        <v>14.4</v>
      </c>
      <c r="I428" s="220"/>
      <c r="J428" s="221">
        <f>ROUND(I428*H428,2)</f>
        <v>0</v>
      </c>
      <c r="K428" s="217" t="s">
        <v>162</v>
      </c>
      <c r="L428" s="42"/>
      <c r="M428" s="222" t="s">
        <v>1</v>
      </c>
      <c r="N428" s="223" t="s">
        <v>42</v>
      </c>
      <c r="O428" s="78"/>
      <c r="P428" s="224">
        <f>O428*H428</f>
        <v>0</v>
      </c>
      <c r="Q428" s="224">
        <v>0</v>
      </c>
      <c r="R428" s="224">
        <f>Q428*H428</f>
        <v>0</v>
      </c>
      <c r="S428" s="224">
        <v>0.0395</v>
      </c>
      <c r="T428" s="225">
        <f>S428*H428</f>
        <v>0.56879999999999997</v>
      </c>
      <c r="AR428" s="16" t="s">
        <v>163</v>
      </c>
      <c r="AT428" s="16" t="s">
        <v>158</v>
      </c>
      <c r="AU428" s="16" t="s">
        <v>79</v>
      </c>
      <c r="AY428" s="16" t="s">
        <v>156</v>
      </c>
      <c r="BE428" s="226">
        <f>IF(N428="základní",J428,0)</f>
        <v>0</v>
      </c>
      <c r="BF428" s="226">
        <f>IF(N428="snížená",J428,0)</f>
        <v>0</v>
      </c>
      <c r="BG428" s="226">
        <f>IF(N428="zákl. přenesená",J428,0)</f>
        <v>0</v>
      </c>
      <c r="BH428" s="226">
        <f>IF(N428="sníž. přenesená",J428,0)</f>
        <v>0</v>
      </c>
      <c r="BI428" s="226">
        <f>IF(N428="nulová",J428,0)</f>
        <v>0</v>
      </c>
      <c r="BJ428" s="16" t="s">
        <v>21</v>
      </c>
      <c r="BK428" s="226">
        <f>ROUND(I428*H428,2)</f>
        <v>0</v>
      </c>
      <c r="BL428" s="16" t="s">
        <v>163</v>
      </c>
      <c r="BM428" s="16" t="s">
        <v>980</v>
      </c>
    </row>
    <row r="429" s="1" customFormat="1">
      <c r="B429" s="37"/>
      <c r="C429" s="38"/>
      <c r="D429" s="227" t="s">
        <v>165</v>
      </c>
      <c r="E429" s="38"/>
      <c r="F429" s="228" t="s">
        <v>596</v>
      </c>
      <c r="G429" s="38"/>
      <c r="H429" s="38"/>
      <c r="I429" s="142"/>
      <c r="J429" s="38"/>
      <c r="K429" s="38"/>
      <c r="L429" s="42"/>
      <c r="M429" s="229"/>
      <c r="N429" s="78"/>
      <c r="O429" s="78"/>
      <c r="P429" s="78"/>
      <c r="Q429" s="78"/>
      <c r="R429" s="78"/>
      <c r="S429" s="78"/>
      <c r="T429" s="79"/>
      <c r="AT429" s="16" t="s">
        <v>165</v>
      </c>
      <c r="AU429" s="16" t="s">
        <v>79</v>
      </c>
    </row>
    <row r="430" s="1" customFormat="1">
      <c r="B430" s="37"/>
      <c r="C430" s="38"/>
      <c r="D430" s="227" t="s">
        <v>167</v>
      </c>
      <c r="E430" s="38"/>
      <c r="F430" s="230" t="s">
        <v>597</v>
      </c>
      <c r="G430" s="38"/>
      <c r="H430" s="38"/>
      <c r="I430" s="142"/>
      <c r="J430" s="38"/>
      <c r="K430" s="38"/>
      <c r="L430" s="42"/>
      <c r="M430" s="229"/>
      <c r="N430" s="78"/>
      <c r="O430" s="78"/>
      <c r="P430" s="78"/>
      <c r="Q430" s="78"/>
      <c r="R430" s="78"/>
      <c r="S430" s="78"/>
      <c r="T430" s="79"/>
      <c r="AT430" s="16" t="s">
        <v>167</v>
      </c>
      <c r="AU430" s="16" t="s">
        <v>79</v>
      </c>
    </row>
    <row r="431" s="12" customFormat="1">
      <c r="B431" s="231"/>
      <c r="C431" s="232"/>
      <c r="D431" s="227" t="s">
        <v>169</v>
      </c>
      <c r="E431" s="233" t="s">
        <v>1</v>
      </c>
      <c r="F431" s="234" t="s">
        <v>981</v>
      </c>
      <c r="G431" s="232"/>
      <c r="H431" s="233" t="s">
        <v>1</v>
      </c>
      <c r="I431" s="235"/>
      <c r="J431" s="232"/>
      <c r="K431" s="232"/>
      <c r="L431" s="236"/>
      <c r="M431" s="237"/>
      <c r="N431" s="238"/>
      <c r="O431" s="238"/>
      <c r="P431" s="238"/>
      <c r="Q431" s="238"/>
      <c r="R431" s="238"/>
      <c r="S431" s="238"/>
      <c r="T431" s="239"/>
      <c r="AT431" s="240" t="s">
        <v>169</v>
      </c>
      <c r="AU431" s="240" t="s">
        <v>79</v>
      </c>
      <c r="AV431" s="12" t="s">
        <v>21</v>
      </c>
      <c r="AW431" s="12" t="s">
        <v>34</v>
      </c>
      <c r="AX431" s="12" t="s">
        <v>71</v>
      </c>
      <c r="AY431" s="240" t="s">
        <v>156</v>
      </c>
    </row>
    <row r="432" s="13" customFormat="1">
      <c r="B432" s="241"/>
      <c r="C432" s="242"/>
      <c r="D432" s="227" t="s">
        <v>169</v>
      </c>
      <c r="E432" s="243" t="s">
        <v>1</v>
      </c>
      <c r="F432" s="244" t="s">
        <v>586</v>
      </c>
      <c r="G432" s="242"/>
      <c r="H432" s="245">
        <v>14.4</v>
      </c>
      <c r="I432" s="246"/>
      <c r="J432" s="242"/>
      <c r="K432" s="242"/>
      <c r="L432" s="247"/>
      <c r="M432" s="248"/>
      <c r="N432" s="249"/>
      <c r="O432" s="249"/>
      <c r="P432" s="249"/>
      <c r="Q432" s="249"/>
      <c r="R432" s="249"/>
      <c r="S432" s="249"/>
      <c r="T432" s="250"/>
      <c r="AT432" s="251" t="s">
        <v>169</v>
      </c>
      <c r="AU432" s="251" t="s">
        <v>79</v>
      </c>
      <c r="AV432" s="13" t="s">
        <v>79</v>
      </c>
      <c r="AW432" s="13" t="s">
        <v>34</v>
      </c>
      <c r="AX432" s="13" t="s">
        <v>21</v>
      </c>
      <c r="AY432" s="251" t="s">
        <v>156</v>
      </c>
    </row>
    <row r="433" s="1" customFormat="1" ht="16.5" customHeight="1">
      <c r="B433" s="37"/>
      <c r="C433" s="215" t="s">
        <v>621</v>
      </c>
      <c r="D433" s="215" t="s">
        <v>158</v>
      </c>
      <c r="E433" s="216" t="s">
        <v>982</v>
      </c>
      <c r="F433" s="217" t="s">
        <v>983</v>
      </c>
      <c r="G433" s="218" t="s">
        <v>161</v>
      </c>
      <c r="H433" s="219">
        <v>2</v>
      </c>
      <c r="I433" s="220"/>
      <c r="J433" s="221">
        <f>ROUND(I433*H433,2)</f>
        <v>0</v>
      </c>
      <c r="K433" s="217" t="s">
        <v>162</v>
      </c>
      <c r="L433" s="42"/>
      <c r="M433" s="222" t="s">
        <v>1</v>
      </c>
      <c r="N433" s="223" t="s">
        <v>42</v>
      </c>
      <c r="O433" s="78"/>
      <c r="P433" s="224">
        <f>O433*H433</f>
        <v>0</v>
      </c>
      <c r="Q433" s="224">
        <v>0</v>
      </c>
      <c r="R433" s="224">
        <f>Q433*H433</f>
        <v>0</v>
      </c>
      <c r="S433" s="224">
        <v>0.1225</v>
      </c>
      <c r="T433" s="225">
        <f>S433*H433</f>
        <v>0.245</v>
      </c>
      <c r="AR433" s="16" t="s">
        <v>163</v>
      </c>
      <c r="AT433" s="16" t="s">
        <v>158</v>
      </c>
      <c r="AU433" s="16" t="s">
        <v>79</v>
      </c>
      <c r="AY433" s="16" t="s">
        <v>156</v>
      </c>
      <c r="BE433" s="226">
        <f>IF(N433="základní",J433,0)</f>
        <v>0</v>
      </c>
      <c r="BF433" s="226">
        <f>IF(N433="snížená",J433,0)</f>
        <v>0</v>
      </c>
      <c r="BG433" s="226">
        <f>IF(N433="zákl. přenesená",J433,0)</f>
        <v>0</v>
      </c>
      <c r="BH433" s="226">
        <f>IF(N433="sníž. přenesená",J433,0)</f>
        <v>0</v>
      </c>
      <c r="BI433" s="226">
        <f>IF(N433="nulová",J433,0)</f>
        <v>0</v>
      </c>
      <c r="BJ433" s="16" t="s">
        <v>21</v>
      </c>
      <c r="BK433" s="226">
        <f>ROUND(I433*H433,2)</f>
        <v>0</v>
      </c>
      <c r="BL433" s="16" t="s">
        <v>163</v>
      </c>
      <c r="BM433" s="16" t="s">
        <v>984</v>
      </c>
    </row>
    <row r="434" s="1" customFormat="1">
      <c r="B434" s="37"/>
      <c r="C434" s="38"/>
      <c r="D434" s="227" t="s">
        <v>165</v>
      </c>
      <c r="E434" s="38"/>
      <c r="F434" s="228" t="s">
        <v>985</v>
      </c>
      <c r="G434" s="38"/>
      <c r="H434" s="38"/>
      <c r="I434" s="142"/>
      <c r="J434" s="38"/>
      <c r="K434" s="38"/>
      <c r="L434" s="42"/>
      <c r="M434" s="229"/>
      <c r="N434" s="78"/>
      <c r="O434" s="78"/>
      <c r="P434" s="78"/>
      <c r="Q434" s="78"/>
      <c r="R434" s="78"/>
      <c r="S434" s="78"/>
      <c r="T434" s="79"/>
      <c r="AT434" s="16" t="s">
        <v>165</v>
      </c>
      <c r="AU434" s="16" t="s">
        <v>79</v>
      </c>
    </row>
    <row r="435" s="1" customFormat="1">
      <c r="B435" s="37"/>
      <c r="C435" s="38"/>
      <c r="D435" s="227" t="s">
        <v>167</v>
      </c>
      <c r="E435" s="38"/>
      <c r="F435" s="230" t="s">
        <v>597</v>
      </c>
      <c r="G435" s="38"/>
      <c r="H435" s="38"/>
      <c r="I435" s="142"/>
      <c r="J435" s="38"/>
      <c r="K435" s="38"/>
      <c r="L435" s="42"/>
      <c r="M435" s="229"/>
      <c r="N435" s="78"/>
      <c r="O435" s="78"/>
      <c r="P435" s="78"/>
      <c r="Q435" s="78"/>
      <c r="R435" s="78"/>
      <c r="S435" s="78"/>
      <c r="T435" s="79"/>
      <c r="AT435" s="16" t="s">
        <v>167</v>
      </c>
      <c r="AU435" s="16" t="s">
        <v>79</v>
      </c>
    </row>
    <row r="436" s="12" customFormat="1">
      <c r="B436" s="231"/>
      <c r="C436" s="232"/>
      <c r="D436" s="227" t="s">
        <v>169</v>
      </c>
      <c r="E436" s="233" t="s">
        <v>1</v>
      </c>
      <c r="F436" s="234" t="s">
        <v>986</v>
      </c>
      <c r="G436" s="232"/>
      <c r="H436" s="233" t="s">
        <v>1</v>
      </c>
      <c r="I436" s="235"/>
      <c r="J436" s="232"/>
      <c r="K436" s="232"/>
      <c r="L436" s="236"/>
      <c r="M436" s="237"/>
      <c r="N436" s="238"/>
      <c r="O436" s="238"/>
      <c r="P436" s="238"/>
      <c r="Q436" s="238"/>
      <c r="R436" s="238"/>
      <c r="S436" s="238"/>
      <c r="T436" s="239"/>
      <c r="AT436" s="240" t="s">
        <v>169</v>
      </c>
      <c r="AU436" s="240" t="s">
        <v>79</v>
      </c>
      <c r="AV436" s="12" t="s">
        <v>21</v>
      </c>
      <c r="AW436" s="12" t="s">
        <v>34</v>
      </c>
      <c r="AX436" s="12" t="s">
        <v>71</v>
      </c>
      <c r="AY436" s="240" t="s">
        <v>156</v>
      </c>
    </row>
    <row r="437" s="13" customFormat="1">
      <c r="B437" s="241"/>
      <c r="C437" s="242"/>
      <c r="D437" s="227" t="s">
        <v>169</v>
      </c>
      <c r="E437" s="243" t="s">
        <v>1</v>
      </c>
      <c r="F437" s="244" t="s">
        <v>79</v>
      </c>
      <c r="G437" s="242"/>
      <c r="H437" s="245">
        <v>2</v>
      </c>
      <c r="I437" s="246"/>
      <c r="J437" s="242"/>
      <c r="K437" s="242"/>
      <c r="L437" s="247"/>
      <c r="M437" s="248"/>
      <c r="N437" s="249"/>
      <c r="O437" s="249"/>
      <c r="P437" s="249"/>
      <c r="Q437" s="249"/>
      <c r="R437" s="249"/>
      <c r="S437" s="249"/>
      <c r="T437" s="250"/>
      <c r="AT437" s="251" t="s">
        <v>169</v>
      </c>
      <c r="AU437" s="251" t="s">
        <v>79</v>
      </c>
      <c r="AV437" s="13" t="s">
        <v>79</v>
      </c>
      <c r="AW437" s="13" t="s">
        <v>34</v>
      </c>
      <c r="AX437" s="13" t="s">
        <v>21</v>
      </c>
      <c r="AY437" s="251" t="s">
        <v>156</v>
      </c>
    </row>
    <row r="438" s="1" customFormat="1" ht="16.5" customHeight="1">
      <c r="B438" s="37"/>
      <c r="C438" s="215" t="s">
        <v>628</v>
      </c>
      <c r="D438" s="215" t="s">
        <v>158</v>
      </c>
      <c r="E438" s="216" t="s">
        <v>987</v>
      </c>
      <c r="F438" s="217" t="s">
        <v>988</v>
      </c>
      <c r="G438" s="218" t="s">
        <v>161</v>
      </c>
      <c r="H438" s="219">
        <v>2</v>
      </c>
      <c r="I438" s="220"/>
      <c r="J438" s="221">
        <f>ROUND(I438*H438,2)</f>
        <v>0</v>
      </c>
      <c r="K438" s="217" t="s">
        <v>162</v>
      </c>
      <c r="L438" s="42"/>
      <c r="M438" s="222" t="s">
        <v>1</v>
      </c>
      <c r="N438" s="223" t="s">
        <v>42</v>
      </c>
      <c r="O438" s="78"/>
      <c r="P438" s="224">
        <f>O438*H438</f>
        <v>0</v>
      </c>
      <c r="Q438" s="224">
        <v>0</v>
      </c>
      <c r="R438" s="224">
        <f>Q438*H438</f>
        <v>0</v>
      </c>
      <c r="S438" s="224">
        <v>0</v>
      </c>
      <c r="T438" s="225">
        <f>S438*H438</f>
        <v>0</v>
      </c>
      <c r="AR438" s="16" t="s">
        <v>163</v>
      </c>
      <c r="AT438" s="16" t="s">
        <v>158</v>
      </c>
      <c r="AU438" s="16" t="s">
        <v>79</v>
      </c>
      <c r="AY438" s="16" t="s">
        <v>156</v>
      </c>
      <c r="BE438" s="226">
        <f>IF(N438="základní",J438,0)</f>
        <v>0</v>
      </c>
      <c r="BF438" s="226">
        <f>IF(N438="snížená",J438,0)</f>
        <v>0</v>
      </c>
      <c r="BG438" s="226">
        <f>IF(N438="zákl. přenesená",J438,0)</f>
        <v>0</v>
      </c>
      <c r="BH438" s="226">
        <f>IF(N438="sníž. přenesená",J438,0)</f>
        <v>0</v>
      </c>
      <c r="BI438" s="226">
        <f>IF(N438="nulová",J438,0)</f>
        <v>0</v>
      </c>
      <c r="BJ438" s="16" t="s">
        <v>21</v>
      </c>
      <c r="BK438" s="226">
        <f>ROUND(I438*H438,2)</f>
        <v>0</v>
      </c>
      <c r="BL438" s="16" t="s">
        <v>163</v>
      </c>
      <c r="BM438" s="16" t="s">
        <v>989</v>
      </c>
    </row>
    <row r="439" s="1" customFormat="1">
      <c r="B439" s="37"/>
      <c r="C439" s="38"/>
      <c r="D439" s="227" t="s">
        <v>165</v>
      </c>
      <c r="E439" s="38"/>
      <c r="F439" s="228" t="s">
        <v>990</v>
      </c>
      <c r="G439" s="38"/>
      <c r="H439" s="38"/>
      <c r="I439" s="142"/>
      <c r="J439" s="38"/>
      <c r="K439" s="38"/>
      <c r="L439" s="42"/>
      <c r="M439" s="229"/>
      <c r="N439" s="78"/>
      <c r="O439" s="78"/>
      <c r="P439" s="78"/>
      <c r="Q439" s="78"/>
      <c r="R439" s="78"/>
      <c r="S439" s="78"/>
      <c r="T439" s="79"/>
      <c r="AT439" s="16" t="s">
        <v>165</v>
      </c>
      <c r="AU439" s="16" t="s">
        <v>79</v>
      </c>
    </row>
    <row r="440" s="1" customFormat="1">
      <c r="B440" s="37"/>
      <c r="C440" s="38"/>
      <c r="D440" s="227" t="s">
        <v>167</v>
      </c>
      <c r="E440" s="38"/>
      <c r="F440" s="230" t="s">
        <v>597</v>
      </c>
      <c r="G440" s="38"/>
      <c r="H440" s="38"/>
      <c r="I440" s="142"/>
      <c r="J440" s="38"/>
      <c r="K440" s="38"/>
      <c r="L440" s="42"/>
      <c r="M440" s="229"/>
      <c r="N440" s="78"/>
      <c r="O440" s="78"/>
      <c r="P440" s="78"/>
      <c r="Q440" s="78"/>
      <c r="R440" s="78"/>
      <c r="S440" s="78"/>
      <c r="T440" s="79"/>
      <c r="AT440" s="16" t="s">
        <v>167</v>
      </c>
      <c r="AU440" s="16" t="s">
        <v>79</v>
      </c>
    </row>
    <row r="441" s="1" customFormat="1" ht="16.5" customHeight="1">
      <c r="B441" s="37"/>
      <c r="C441" s="215" t="s">
        <v>637</v>
      </c>
      <c r="D441" s="215" t="s">
        <v>158</v>
      </c>
      <c r="E441" s="216" t="s">
        <v>991</v>
      </c>
      <c r="F441" s="217" t="s">
        <v>992</v>
      </c>
      <c r="G441" s="218" t="s">
        <v>177</v>
      </c>
      <c r="H441" s="219">
        <v>0.98999999999999999</v>
      </c>
      <c r="I441" s="220"/>
      <c r="J441" s="221">
        <f>ROUND(I441*H441,2)</f>
        <v>0</v>
      </c>
      <c r="K441" s="217" t="s">
        <v>162</v>
      </c>
      <c r="L441" s="42"/>
      <c r="M441" s="222" t="s">
        <v>1</v>
      </c>
      <c r="N441" s="223" t="s">
        <v>42</v>
      </c>
      <c r="O441" s="78"/>
      <c r="P441" s="224">
        <f>O441*H441</f>
        <v>0</v>
      </c>
      <c r="Q441" s="224">
        <v>0.50375000000000003</v>
      </c>
      <c r="R441" s="224">
        <f>Q441*H441</f>
        <v>0.4987125</v>
      </c>
      <c r="S441" s="224">
        <v>1.95</v>
      </c>
      <c r="T441" s="225">
        <f>S441*H441</f>
        <v>1.9304999999999999</v>
      </c>
      <c r="AR441" s="16" t="s">
        <v>163</v>
      </c>
      <c r="AT441" s="16" t="s">
        <v>158</v>
      </c>
      <c r="AU441" s="16" t="s">
        <v>79</v>
      </c>
      <c r="AY441" s="16" t="s">
        <v>156</v>
      </c>
      <c r="BE441" s="226">
        <f>IF(N441="základní",J441,0)</f>
        <v>0</v>
      </c>
      <c r="BF441" s="226">
        <f>IF(N441="snížená",J441,0)</f>
        <v>0</v>
      </c>
      <c r="BG441" s="226">
        <f>IF(N441="zákl. přenesená",J441,0)</f>
        <v>0</v>
      </c>
      <c r="BH441" s="226">
        <f>IF(N441="sníž. přenesená",J441,0)</f>
        <v>0</v>
      </c>
      <c r="BI441" s="226">
        <f>IF(N441="nulová",J441,0)</f>
        <v>0</v>
      </c>
      <c r="BJ441" s="16" t="s">
        <v>21</v>
      </c>
      <c r="BK441" s="226">
        <f>ROUND(I441*H441,2)</f>
        <v>0</v>
      </c>
      <c r="BL441" s="16" t="s">
        <v>163</v>
      </c>
      <c r="BM441" s="16" t="s">
        <v>993</v>
      </c>
    </row>
    <row r="442" s="1" customFormat="1">
      <c r="B442" s="37"/>
      <c r="C442" s="38"/>
      <c r="D442" s="227" t="s">
        <v>165</v>
      </c>
      <c r="E442" s="38"/>
      <c r="F442" s="228" t="s">
        <v>994</v>
      </c>
      <c r="G442" s="38"/>
      <c r="H442" s="38"/>
      <c r="I442" s="142"/>
      <c r="J442" s="38"/>
      <c r="K442" s="38"/>
      <c r="L442" s="42"/>
      <c r="M442" s="229"/>
      <c r="N442" s="78"/>
      <c r="O442" s="78"/>
      <c r="P442" s="78"/>
      <c r="Q442" s="78"/>
      <c r="R442" s="78"/>
      <c r="S442" s="78"/>
      <c r="T442" s="79"/>
      <c r="AT442" s="16" t="s">
        <v>165</v>
      </c>
      <c r="AU442" s="16" t="s">
        <v>79</v>
      </c>
    </row>
    <row r="443" s="1" customFormat="1">
      <c r="B443" s="37"/>
      <c r="C443" s="38"/>
      <c r="D443" s="227" t="s">
        <v>167</v>
      </c>
      <c r="E443" s="38"/>
      <c r="F443" s="230" t="s">
        <v>604</v>
      </c>
      <c r="G443" s="38"/>
      <c r="H443" s="38"/>
      <c r="I443" s="142"/>
      <c r="J443" s="38"/>
      <c r="K443" s="38"/>
      <c r="L443" s="42"/>
      <c r="M443" s="229"/>
      <c r="N443" s="78"/>
      <c r="O443" s="78"/>
      <c r="P443" s="78"/>
      <c r="Q443" s="78"/>
      <c r="R443" s="78"/>
      <c r="S443" s="78"/>
      <c r="T443" s="79"/>
      <c r="AT443" s="16" t="s">
        <v>167</v>
      </c>
      <c r="AU443" s="16" t="s">
        <v>79</v>
      </c>
    </row>
    <row r="444" s="12" customFormat="1">
      <c r="B444" s="231"/>
      <c r="C444" s="232"/>
      <c r="D444" s="227" t="s">
        <v>169</v>
      </c>
      <c r="E444" s="233" t="s">
        <v>1</v>
      </c>
      <c r="F444" s="234" t="s">
        <v>995</v>
      </c>
      <c r="G444" s="232"/>
      <c r="H444" s="233" t="s">
        <v>1</v>
      </c>
      <c r="I444" s="235"/>
      <c r="J444" s="232"/>
      <c r="K444" s="232"/>
      <c r="L444" s="236"/>
      <c r="M444" s="237"/>
      <c r="N444" s="238"/>
      <c r="O444" s="238"/>
      <c r="P444" s="238"/>
      <c r="Q444" s="238"/>
      <c r="R444" s="238"/>
      <c r="S444" s="238"/>
      <c r="T444" s="239"/>
      <c r="AT444" s="240" t="s">
        <v>169</v>
      </c>
      <c r="AU444" s="240" t="s">
        <v>79</v>
      </c>
      <c r="AV444" s="12" t="s">
        <v>21</v>
      </c>
      <c r="AW444" s="12" t="s">
        <v>34</v>
      </c>
      <c r="AX444" s="12" t="s">
        <v>71</v>
      </c>
      <c r="AY444" s="240" t="s">
        <v>156</v>
      </c>
    </row>
    <row r="445" s="13" customFormat="1">
      <c r="B445" s="241"/>
      <c r="C445" s="242"/>
      <c r="D445" s="227" t="s">
        <v>169</v>
      </c>
      <c r="E445" s="243" t="s">
        <v>1</v>
      </c>
      <c r="F445" s="244" t="s">
        <v>996</v>
      </c>
      <c r="G445" s="242"/>
      <c r="H445" s="245">
        <v>0.98999999999999999</v>
      </c>
      <c r="I445" s="246"/>
      <c r="J445" s="242"/>
      <c r="K445" s="242"/>
      <c r="L445" s="247"/>
      <c r="M445" s="248"/>
      <c r="N445" s="249"/>
      <c r="O445" s="249"/>
      <c r="P445" s="249"/>
      <c r="Q445" s="249"/>
      <c r="R445" s="249"/>
      <c r="S445" s="249"/>
      <c r="T445" s="250"/>
      <c r="AT445" s="251" t="s">
        <v>169</v>
      </c>
      <c r="AU445" s="251" t="s">
        <v>79</v>
      </c>
      <c r="AV445" s="13" t="s">
        <v>79</v>
      </c>
      <c r="AW445" s="13" t="s">
        <v>34</v>
      </c>
      <c r="AX445" s="13" t="s">
        <v>21</v>
      </c>
      <c r="AY445" s="251" t="s">
        <v>156</v>
      </c>
    </row>
    <row r="446" s="1" customFormat="1" ht="16.5" customHeight="1">
      <c r="B446" s="37"/>
      <c r="C446" s="263" t="s">
        <v>647</v>
      </c>
      <c r="D446" s="263" t="s">
        <v>297</v>
      </c>
      <c r="E446" s="264" t="s">
        <v>997</v>
      </c>
      <c r="F446" s="265" t="s">
        <v>998</v>
      </c>
      <c r="G446" s="266" t="s">
        <v>519</v>
      </c>
      <c r="H446" s="267">
        <v>300</v>
      </c>
      <c r="I446" s="268"/>
      <c r="J446" s="269">
        <f>ROUND(I446*H446,2)</f>
        <v>0</v>
      </c>
      <c r="K446" s="265" t="s">
        <v>162</v>
      </c>
      <c r="L446" s="270"/>
      <c r="M446" s="271" t="s">
        <v>1</v>
      </c>
      <c r="N446" s="272" t="s">
        <v>42</v>
      </c>
      <c r="O446" s="78"/>
      <c r="P446" s="224">
        <f>O446*H446</f>
        <v>0</v>
      </c>
      <c r="Q446" s="224">
        <v>0.0057999999999999996</v>
      </c>
      <c r="R446" s="224">
        <f>Q446*H446</f>
        <v>1.7399999999999998</v>
      </c>
      <c r="S446" s="224">
        <v>0</v>
      </c>
      <c r="T446" s="225">
        <f>S446*H446</f>
        <v>0</v>
      </c>
      <c r="AR446" s="16" t="s">
        <v>221</v>
      </c>
      <c r="AT446" s="16" t="s">
        <v>297</v>
      </c>
      <c r="AU446" s="16" t="s">
        <v>79</v>
      </c>
      <c r="AY446" s="16" t="s">
        <v>156</v>
      </c>
      <c r="BE446" s="226">
        <f>IF(N446="základní",J446,0)</f>
        <v>0</v>
      </c>
      <c r="BF446" s="226">
        <f>IF(N446="snížená",J446,0)</f>
        <v>0</v>
      </c>
      <c r="BG446" s="226">
        <f>IF(N446="zákl. přenesená",J446,0)</f>
        <v>0</v>
      </c>
      <c r="BH446" s="226">
        <f>IF(N446="sníž. přenesená",J446,0)</f>
        <v>0</v>
      </c>
      <c r="BI446" s="226">
        <f>IF(N446="nulová",J446,0)</f>
        <v>0</v>
      </c>
      <c r="BJ446" s="16" t="s">
        <v>21</v>
      </c>
      <c r="BK446" s="226">
        <f>ROUND(I446*H446,2)</f>
        <v>0</v>
      </c>
      <c r="BL446" s="16" t="s">
        <v>163</v>
      </c>
      <c r="BM446" s="16" t="s">
        <v>999</v>
      </c>
    </row>
    <row r="447" s="1" customFormat="1">
      <c r="B447" s="37"/>
      <c r="C447" s="38"/>
      <c r="D447" s="227" t="s">
        <v>165</v>
      </c>
      <c r="E447" s="38"/>
      <c r="F447" s="228" t="s">
        <v>998</v>
      </c>
      <c r="G447" s="38"/>
      <c r="H447" s="38"/>
      <c r="I447" s="142"/>
      <c r="J447" s="38"/>
      <c r="K447" s="38"/>
      <c r="L447" s="42"/>
      <c r="M447" s="229"/>
      <c r="N447" s="78"/>
      <c r="O447" s="78"/>
      <c r="P447" s="78"/>
      <c r="Q447" s="78"/>
      <c r="R447" s="78"/>
      <c r="S447" s="78"/>
      <c r="T447" s="79"/>
      <c r="AT447" s="16" t="s">
        <v>165</v>
      </c>
      <c r="AU447" s="16" t="s">
        <v>79</v>
      </c>
    </row>
    <row r="448" s="1" customFormat="1">
      <c r="B448" s="37"/>
      <c r="C448" s="38"/>
      <c r="D448" s="227" t="s">
        <v>189</v>
      </c>
      <c r="E448" s="38"/>
      <c r="F448" s="230" t="s">
        <v>1000</v>
      </c>
      <c r="G448" s="38"/>
      <c r="H448" s="38"/>
      <c r="I448" s="142"/>
      <c r="J448" s="38"/>
      <c r="K448" s="38"/>
      <c r="L448" s="42"/>
      <c r="M448" s="229"/>
      <c r="N448" s="78"/>
      <c r="O448" s="78"/>
      <c r="P448" s="78"/>
      <c r="Q448" s="78"/>
      <c r="R448" s="78"/>
      <c r="S448" s="78"/>
      <c r="T448" s="79"/>
      <c r="AT448" s="16" t="s">
        <v>189</v>
      </c>
      <c r="AU448" s="16" t="s">
        <v>79</v>
      </c>
    </row>
    <row r="449" s="1" customFormat="1" ht="16.5" customHeight="1">
      <c r="B449" s="37"/>
      <c r="C449" s="215" t="s">
        <v>653</v>
      </c>
      <c r="D449" s="215" t="s">
        <v>158</v>
      </c>
      <c r="E449" s="216" t="s">
        <v>1001</v>
      </c>
      <c r="F449" s="217" t="s">
        <v>1002</v>
      </c>
      <c r="G449" s="218" t="s">
        <v>161</v>
      </c>
      <c r="H449" s="219">
        <v>3.2999999999999998</v>
      </c>
      <c r="I449" s="220"/>
      <c r="J449" s="221">
        <f>ROUND(I449*H449,2)</f>
        <v>0</v>
      </c>
      <c r="K449" s="217" t="s">
        <v>162</v>
      </c>
      <c r="L449" s="42"/>
      <c r="M449" s="222" t="s">
        <v>1</v>
      </c>
      <c r="N449" s="223" t="s">
        <v>42</v>
      </c>
      <c r="O449" s="78"/>
      <c r="P449" s="224">
        <f>O449*H449</f>
        <v>0</v>
      </c>
      <c r="Q449" s="224">
        <v>0.037199999999999997</v>
      </c>
      <c r="R449" s="224">
        <f>Q449*H449</f>
        <v>0.12275999999999998</v>
      </c>
      <c r="S449" s="224">
        <v>0</v>
      </c>
      <c r="T449" s="225">
        <f>S449*H449</f>
        <v>0</v>
      </c>
      <c r="AR449" s="16" t="s">
        <v>163</v>
      </c>
      <c r="AT449" s="16" t="s">
        <v>158</v>
      </c>
      <c r="AU449" s="16" t="s">
        <v>79</v>
      </c>
      <c r="AY449" s="16" t="s">
        <v>156</v>
      </c>
      <c r="BE449" s="226">
        <f>IF(N449="základní",J449,0)</f>
        <v>0</v>
      </c>
      <c r="BF449" s="226">
        <f>IF(N449="snížená",J449,0)</f>
        <v>0</v>
      </c>
      <c r="BG449" s="226">
        <f>IF(N449="zákl. přenesená",J449,0)</f>
        <v>0</v>
      </c>
      <c r="BH449" s="226">
        <f>IF(N449="sníž. přenesená",J449,0)</f>
        <v>0</v>
      </c>
      <c r="BI449" s="226">
        <f>IF(N449="nulová",J449,0)</f>
        <v>0</v>
      </c>
      <c r="BJ449" s="16" t="s">
        <v>21</v>
      </c>
      <c r="BK449" s="226">
        <f>ROUND(I449*H449,2)</f>
        <v>0</v>
      </c>
      <c r="BL449" s="16" t="s">
        <v>163</v>
      </c>
      <c r="BM449" s="16" t="s">
        <v>1003</v>
      </c>
    </row>
    <row r="450" s="1" customFormat="1">
      <c r="B450" s="37"/>
      <c r="C450" s="38"/>
      <c r="D450" s="227" t="s">
        <v>165</v>
      </c>
      <c r="E450" s="38"/>
      <c r="F450" s="228" t="s">
        <v>1004</v>
      </c>
      <c r="G450" s="38"/>
      <c r="H450" s="38"/>
      <c r="I450" s="142"/>
      <c r="J450" s="38"/>
      <c r="K450" s="38"/>
      <c r="L450" s="42"/>
      <c r="M450" s="229"/>
      <c r="N450" s="78"/>
      <c r="O450" s="78"/>
      <c r="P450" s="78"/>
      <c r="Q450" s="78"/>
      <c r="R450" s="78"/>
      <c r="S450" s="78"/>
      <c r="T450" s="79"/>
      <c r="AT450" s="16" t="s">
        <v>165</v>
      </c>
      <c r="AU450" s="16" t="s">
        <v>79</v>
      </c>
    </row>
    <row r="451" s="1" customFormat="1">
      <c r="B451" s="37"/>
      <c r="C451" s="38"/>
      <c r="D451" s="227" t="s">
        <v>167</v>
      </c>
      <c r="E451" s="38"/>
      <c r="F451" s="230" t="s">
        <v>612</v>
      </c>
      <c r="G451" s="38"/>
      <c r="H451" s="38"/>
      <c r="I451" s="142"/>
      <c r="J451" s="38"/>
      <c r="K451" s="38"/>
      <c r="L451" s="42"/>
      <c r="M451" s="229"/>
      <c r="N451" s="78"/>
      <c r="O451" s="78"/>
      <c r="P451" s="78"/>
      <c r="Q451" s="78"/>
      <c r="R451" s="78"/>
      <c r="S451" s="78"/>
      <c r="T451" s="79"/>
      <c r="AT451" s="16" t="s">
        <v>167</v>
      </c>
      <c r="AU451" s="16" t="s">
        <v>79</v>
      </c>
    </row>
    <row r="452" s="1" customFormat="1">
      <c r="B452" s="37"/>
      <c r="C452" s="38"/>
      <c r="D452" s="227" t="s">
        <v>189</v>
      </c>
      <c r="E452" s="38"/>
      <c r="F452" s="230" t="s">
        <v>1005</v>
      </c>
      <c r="G452" s="38"/>
      <c r="H452" s="38"/>
      <c r="I452" s="142"/>
      <c r="J452" s="38"/>
      <c r="K452" s="38"/>
      <c r="L452" s="42"/>
      <c r="M452" s="229"/>
      <c r="N452" s="78"/>
      <c r="O452" s="78"/>
      <c r="P452" s="78"/>
      <c r="Q452" s="78"/>
      <c r="R452" s="78"/>
      <c r="S452" s="78"/>
      <c r="T452" s="79"/>
      <c r="AT452" s="16" t="s">
        <v>189</v>
      </c>
      <c r="AU452" s="16" t="s">
        <v>79</v>
      </c>
    </row>
    <row r="453" s="13" customFormat="1">
      <c r="B453" s="241"/>
      <c r="C453" s="242"/>
      <c r="D453" s="227" t="s">
        <v>169</v>
      </c>
      <c r="E453" s="243" t="s">
        <v>1</v>
      </c>
      <c r="F453" s="244" t="s">
        <v>1006</v>
      </c>
      <c r="G453" s="242"/>
      <c r="H453" s="245">
        <v>3.2999999999999998</v>
      </c>
      <c r="I453" s="246"/>
      <c r="J453" s="242"/>
      <c r="K453" s="242"/>
      <c r="L453" s="247"/>
      <c r="M453" s="248"/>
      <c r="N453" s="249"/>
      <c r="O453" s="249"/>
      <c r="P453" s="249"/>
      <c r="Q453" s="249"/>
      <c r="R453" s="249"/>
      <c r="S453" s="249"/>
      <c r="T453" s="250"/>
      <c r="AT453" s="251" t="s">
        <v>169</v>
      </c>
      <c r="AU453" s="251" t="s">
        <v>79</v>
      </c>
      <c r="AV453" s="13" t="s">
        <v>79</v>
      </c>
      <c r="AW453" s="13" t="s">
        <v>34</v>
      </c>
      <c r="AX453" s="13" t="s">
        <v>21</v>
      </c>
      <c r="AY453" s="251" t="s">
        <v>156</v>
      </c>
    </row>
    <row r="454" s="1" customFormat="1" ht="16.5" customHeight="1">
      <c r="B454" s="37"/>
      <c r="C454" s="215" t="s">
        <v>658</v>
      </c>
      <c r="D454" s="215" t="s">
        <v>158</v>
      </c>
      <c r="E454" s="216" t="s">
        <v>1007</v>
      </c>
      <c r="F454" s="217" t="s">
        <v>1008</v>
      </c>
      <c r="G454" s="218" t="s">
        <v>161</v>
      </c>
      <c r="H454" s="219">
        <v>3.2999999999999998</v>
      </c>
      <c r="I454" s="220"/>
      <c r="J454" s="221">
        <f>ROUND(I454*H454,2)</f>
        <v>0</v>
      </c>
      <c r="K454" s="217" t="s">
        <v>162</v>
      </c>
      <c r="L454" s="42"/>
      <c r="M454" s="222" t="s">
        <v>1</v>
      </c>
      <c r="N454" s="223" t="s">
        <v>42</v>
      </c>
      <c r="O454" s="78"/>
      <c r="P454" s="224">
        <f>O454*H454</f>
        <v>0</v>
      </c>
      <c r="Q454" s="224">
        <v>0</v>
      </c>
      <c r="R454" s="224">
        <f>Q454*H454</f>
        <v>0</v>
      </c>
      <c r="S454" s="224">
        <v>0</v>
      </c>
      <c r="T454" s="225">
        <f>S454*H454</f>
        <v>0</v>
      </c>
      <c r="AR454" s="16" t="s">
        <v>163</v>
      </c>
      <c r="AT454" s="16" t="s">
        <v>158</v>
      </c>
      <c r="AU454" s="16" t="s">
        <v>79</v>
      </c>
      <c r="AY454" s="16" t="s">
        <v>156</v>
      </c>
      <c r="BE454" s="226">
        <f>IF(N454="základní",J454,0)</f>
        <v>0</v>
      </c>
      <c r="BF454" s="226">
        <f>IF(N454="snížená",J454,0)</f>
        <v>0</v>
      </c>
      <c r="BG454" s="226">
        <f>IF(N454="zákl. přenesená",J454,0)</f>
        <v>0</v>
      </c>
      <c r="BH454" s="226">
        <f>IF(N454="sníž. přenesená",J454,0)</f>
        <v>0</v>
      </c>
      <c r="BI454" s="226">
        <f>IF(N454="nulová",J454,0)</f>
        <v>0</v>
      </c>
      <c r="BJ454" s="16" t="s">
        <v>21</v>
      </c>
      <c r="BK454" s="226">
        <f>ROUND(I454*H454,2)</f>
        <v>0</v>
      </c>
      <c r="BL454" s="16" t="s">
        <v>163</v>
      </c>
      <c r="BM454" s="16" t="s">
        <v>1009</v>
      </c>
    </row>
    <row r="455" s="1" customFormat="1">
      <c r="B455" s="37"/>
      <c r="C455" s="38"/>
      <c r="D455" s="227" t="s">
        <v>165</v>
      </c>
      <c r="E455" s="38"/>
      <c r="F455" s="228" t="s">
        <v>1010</v>
      </c>
      <c r="G455" s="38"/>
      <c r="H455" s="38"/>
      <c r="I455" s="142"/>
      <c r="J455" s="38"/>
      <c r="K455" s="38"/>
      <c r="L455" s="42"/>
      <c r="M455" s="229"/>
      <c r="N455" s="78"/>
      <c r="O455" s="78"/>
      <c r="P455" s="78"/>
      <c r="Q455" s="78"/>
      <c r="R455" s="78"/>
      <c r="S455" s="78"/>
      <c r="T455" s="79"/>
      <c r="AT455" s="16" t="s">
        <v>165</v>
      </c>
      <c r="AU455" s="16" t="s">
        <v>79</v>
      </c>
    </row>
    <row r="456" s="1" customFormat="1">
      <c r="B456" s="37"/>
      <c r="C456" s="38"/>
      <c r="D456" s="227" t="s">
        <v>167</v>
      </c>
      <c r="E456" s="38"/>
      <c r="F456" s="230" t="s">
        <v>612</v>
      </c>
      <c r="G456" s="38"/>
      <c r="H456" s="38"/>
      <c r="I456" s="142"/>
      <c r="J456" s="38"/>
      <c r="K456" s="38"/>
      <c r="L456" s="42"/>
      <c r="M456" s="229"/>
      <c r="N456" s="78"/>
      <c r="O456" s="78"/>
      <c r="P456" s="78"/>
      <c r="Q456" s="78"/>
      <c r="R456" s="78"/>
      <c r="S456" s="78"/>
      <c r="T456" s="79"/>
      <c r="AT456" s="16" t="s">
        <v>167</v>
      </c>
      <c r="AU456" s="16" t="s">
        <v>79</v>
      </c>
    </row>
    <row r="457" s="1" customFormat="1" ht="16.5" customHeight="1">
      <c r="B457" s="37"/>
      <c r="C457" s="215" t="s">
        <v>665</v>
      </c>
      <c r="D457" s="215" t="s">
        <v>158</v>
      </c>
      <c r="E457" s="216" t="s">
        <v>616</v>
      </c>
      <c r="F457" s="217" t="s">
        <v>617</v>
      </c>
      <c r="G457" s="218" t="s">
        <v>161</v>
      </c>
      <c r="H457" s="219">
        <v>14.4</v>
      </c>
      <c r="I457" s="220"/>
      <c r="J457" s="221">
        <f>ROUND(I457*H457,2)</f>
        <v>0</v>
      </c>
      <c r="K457" s="217" t="s">
        <v>162</v>
      </c>
      <c r="L457" s="42"/>
      <c r="M457" s="222" t="s">
        <v>1</v>
      </c>
      <c r="N457" s="223" t="s">
        <v>42</v>
      </c>
      <c r="O457" s="78"/>
      <c r="P457" s="224">
        <f>O457*H457</f>
        <v>0</v>
      </c>
      <c r="Q457" s="224">
        <v>0.039081999999999999</v>
      </c>
      <c r="R457" s="224">
        <f>Q457*H457</f>
        <v>0.56278079999999997</v>
      </c>
      <c r="S457" s="224">
        <v>0</v>
      </c>
      <c r="T457" s="225">
        <f>S457*H457</f>
        <v>0</v>
      </c>
      <c r="AR457" s="16" t="s">
        <v>163</v>
      </c>
      <c r="AT457" s="16" t="s">
        <v>158</v>
      </c>
      <c r="AU457" s="16" t="s">
        <v>79</v>
      </c>
      <c r="AY457" s="16" t="s">
        <v>156</v>
      </c>
      <c r="BE457" s="226">
        <f>IF(N457="základní",J457,0)</f>
        <v>0</v>
      </c>
      <c r="BF457" s="226">
        <f>IF(N457="snížená",J457,0)</f>
        <v>0</v>
      </c>
      <c r="BG457" s="226">
        <f>IF(N457="zákl. přenesená",J457,0)</f>
        <v>0</v>
      </c>
      <c r="BH457" s="226">
        <f>IF(N457="sníž. přenesená",J457,0)</f>
        <v>0</v>
      </c>
      <c r="BI457" s="226">
        <f>IF(N457="nulová",J457,0)</f>
        <v>0</v>
      </c>
      <c r="BJ457" s="16" t="s">
        <v>21</v>
      </c>
      <c r="BK457" s="226">
        <f>ROUND(I457*H457,2)</f>
        <v>0</v>
      </c>
      <c r="BL457" s="16" t="s">
        <v>163</v>
      </c>
      <c r="BM457" s="16" t="s">
        <v>1011</v>
      </c>
    </row>
    <row r="458" s="1" customFormat="1">
      <c r="B458" s="37"/>
      <c r="C458" s="38"/>
      <c r="D458" s="227" t="s">
        <v>165</v>
      </c>
      <c r="E458" s="38"/>
      <c r="F458" s="228" t="s">
        <v>619</v>
      </c>
      <c r="G458" s="38"/>
      <c r="H458" s="38"/>
      <c r="I458" s="142"/>
      <c r="J458" s="38"/>
      <c r="K458" s="38"/>
      <c r="L458" s="42"/>
      <c r="M458" s="229"/>
      <c r="N458" s="78"/>
      <c r="O458" s="78"/>
      <c r="P458" s="78"/>
      <c r="Q458" s="78"/>
      <c r="R458" s="78"/>
      <c r="S458" s="78"/>
      <c r="T458" s="79"/>
      <c r="AT458" s="16" t="s">
        <v>165</v>
      </c>
      <c r="AU458" s="16" t="s">
        <v>79</v>
      </c>
    </row>
    <row r="459" s="1" customFormat="1">
      <c r="B459" s="37"/>
      <c r="C459" s="38"/>
      <c r="D459" s="227" t="s">
        <v>167</v>
      </c>
      <c r="E459" s="38"/>
      <c r="F459" s="230" t="s">
        <v>620</v>
      </c>
      <c r="G459" s="38"/>
      <c r="H459" s="38"/>
      <c r="I459" s="142"/>
      <c r="J459" s="38"/>
      <c r="K459" s="38"/>
      <c r="L459" s="42"/>
      <c r="M459" s="229"/>
      <c r="N459" s="78"/>
      <c r="O459" s="78"/>
      <c r="P459" s="78"/>
      <c r="Q459" s="78"/>
      <c r="R459" s="78"/>
      <c r="S459" s="78"/>
      <c r="T459" s="79"/>
      <c r="AT459" s="16" t="s">
        <v>167</v>
      </c>
      <c r="AU459" s="16" t="s">
        <v>79</v>
      </c>
    </row>
    <row r="460" s="12" customFormat="1">
      <c r="B460" s="231"/>
      <c r="C460" s="232"/>
      <c r="D460" s="227" t="s">
        <v>169</v>
      </c>
      <c r="E460" s="233" t="s">
        <v>1</v>
      </c>
      <c r="F460" s="234" t="s">
        <v>981</v>
      </c>
      <c r="G460" s="232"/>
      <c r="H460" s="233" t="s">
        <v>1</v>
      </c>
      <c r="I460" s="235"/>
      <c r="J460" s="232"/>
      <c r="K460" s="232"/>
      <c r="L460" s="236"/>
      <c r="M460" s="237"/>
      <c r="N460" s="238"/>
      <c r="O460" s="238"/>
      <c r="P460" s="238"/>
      <c r="Q460" s="238"/>
      <c r="R460" s="238"/>
      <c r="S460" s="238"/>
      <c r="T460" s="239"/>
      <c r="AT460" s="240" t="s">
        <v>169</v>
      </c>
      <c r="AU460" s="240" t="s">
        <v>79</v>
      </c>
      <c r="AV460" s="12" t="s">
        <v>21</v>
      </c>
      <c r="AW460" s="12" t="s">
        <v>34</v>
      </c>
      <c r="AX460" s="12" t="s">
        <v>71</v>
      </c>
      <c r="AY460" s="240" t="s">
        <v>156</v>
      </c>
    </row>
    <row r="461" s="13" customFormat="1">
      <c r="B461" s="241"/>
      <c r="C461" s="242"/>
      <c r="D461" s="227" t="s">
        <v>169</v>
      </c>
      <c r="E461" s="243" t="s">
        <v>1</v>
      </c>
      <c r="F461" s="244" t="s">
        <v>586</v>
      </c>
      <c r="G461" s="242"/>
      <c r="H461" s="245">
        <v>14.4</v>
      </c>
      <c r="I461" s="246"/>
      <c r="J461" s="242"/>
      <c r="K461" s="242"/>
      <c r="L461" s="247"/>
      <c r="M461" s="248"/>
      <c r="N461" s="249"/>
      <c r="O461" s="249"/>
      <c r="P461" s="249"/>
      <c r="Q461" s="249"/>
      <c r="R461" s="249"/>
      <c r="S461" s="249"/>
      <c r="T461" s="250"/>
      <c r="AT461" s="251" t="s">
        <v>169</v>
      </c>
      <c r="AU461" s="251" t="s">
        <v>79</v>
      </c>
      <c r="AV461" s="13" t="s">
        <v>79</v>
      </c>
      <c r="AW461" s="13" t="s">
        <v>34</v>
      </c>
      <c r="AX461" s="13" t="s">
        <v>21</v>
      </c>
      <c r="AY461" s="251" t="s">
        <v>156</v>
      </c>
    </row>
    <row r="462" s="1" customFormat="1" ht="16.5" customHeight="1">
      <c r="B462" s="37"/>
      <c r="C462" s="215" t="s">
        <v>676</v>
      </c>
      <c r="D462" s="215" t="s">
        <v>158</v>
      </c>
      <c r="E462" s="216" t="s">
        <v>1012</v>
      </c>
      <c r="F462" s="217" t="s">
        <v>1013</v>
      </c>
      <c r="G462" s="218" t="s">
        <v>161</v>
      </c>
      <c r="H462" s="219">
        <v>2</v>
      </c>
      <c r="I462" s="220"/>
      <c r="J462" s="221">
        <f>ROUND(I462*H462,2)</f>
        <v>0</v>
      </c>
      <c r="K462" s="217" t="s">
        <v>162</v>
      </c>
      <c r="L462" s="42"/>
      <c r="M462" s="222" t="s">
        <v>1</v>
      </c>
      <c r="N462" s="223" t="s">
        <v>42</v>
      </c>
      <c r="O462" s="78"/>
      <c r="P462" s="224">
        <f>O462*H462</f>
        <v>0</v>
      </c>
      <c r="Q462" s="224">
        <v>0.12273000000000001</v>
      </c>
      <c r="R462" s="224">
        <f>Q462*H462</f>
        <v>0.24546000000000001</v>
      </c>
      <c r="S462" s="224">
        <v>0</v>
      </c>
      <c r="T462" s="225">
        <f>S462*H462</f>
        <v>0</v>
      </c>
      <c r="AR462" s="16" t="s">
        <v>163</v>
      </c>
      <c r="AT462" s="16" t="s">
        <v>158</v>
      </c>
      <c r="AU462" s="16" t="s">
        <v>79</v>
      </c>
      <c r="AY462" s="16" t="s">
        <v>156</v>
      </c>
      <c r="BE462" s="226">
        <f>IF(N462="základní",J462,0)</f>
        <v>0</v>
      </c>
      <c r="BF462" s="226">
        <f>IF(N462="snížená",J462,0)</f>
        <v>0</v>
      </c>
      <c r="BG462" s="226">
        <f>IF(N462="zákl. přenesená",J462,0)</f>
        <v>0</v>
      </c>
      <c r="BH462" s="226">
        <f>IF(N462="sníž. přenesená",J462,0)</f>
        <v>0</v>
      </c>
      <c r="BI462" s="226">
        <f>IF(N462="nulová",J462,0)</f>
        <v>0</v>
      </c>
      <c r="BJ462" s="16" t="s">
        <v>21</v>
      </c>
      <c r="BK462" s="226">
        <f>ROUND(I462*H462,2)</f>
        <v>0</v>
      </c>
      <c r="BL462" s="16" t="s">
        <v>163</v>
      </c>
      <c r="BM462" s="16" t="s">
        <v>1014</v>
      </c>
    </row>
    <row r="463" s="1" customFormat="1">
      <c r="B463" s="37"/>
      <c r="C463" s="38"/>
      <c r="D463" s="227" t="s">
        <v>165</v>
      </c>
      <c r="E463" s="38"/>
      <c r="F463" s="228" t="s">
        <v>1015</v>
      </c>
      <c r="G463" s="38"/>
      <c r="H463" s="38"/>
      <c r="I463" s="142"/>
      <c r="J463" s="38"/>
      <c r="K463" s="38"/>
      <c r="L463" s="42"/>
      <c r="M463" s="229"/>
      <c r="N463" s="78"/>
      <c r="O463" s="78"/>
      <c r="P463" s="78"/>
      <c r="Q463" s="78"/>
      <c r="R463" s="78"/>
      <c r="S463" s="78"/>
      <c r="T463" s="79"/>
      <c r="AT463" s="16" t="s">
        <v>165</v>
      </c>
      <c r="AU463" s="16" t="s">
        <v>79</v>
      </c>
    </row>
    <row r="464" s="1" customFormat="1">
      <c r="B464" s="37"/>
      <c r="C464" s="38"/>
      <c r="D464" s="227" t="s">
        <v>167</v>
      </c>
      <c r="E464" s="38"/>
      <c r="F464" s="230" t="s">
        <v>620</v>
      </c>
      <c r="G464" s="38"/>
      <c r="H464" s="38"/>
      <c r="I464" s="142"/>
      <c r="J464" s="38"/>
      <c r="K464" s="38"/>
      <c r="L464" s="42"/>
      <c r="M464" s="229"/>
      <c r="N464" s="78"/>
      <c r="O464" s="78"/>
      <c r="P464" s="78"/>
      <c r="Q464" s="78"/>
      <c r="R464" s="78"/>
      <c r="S464" s="78"/>
      <c r="T464" s="79"/>
      <c r="AT464" s="16" t="s">
        <v>167</v>
      </c>
      <c r="AU464" s="16" t="s">
        <v>79</v>
      </c>
    </row>
    <row r="465" s="12" customFormat="1">
      <c r="B465" s="231"/>
      <c r="C465" s="232"/>
      <c r="D465" s="227" t="s">
        <v>169</v>
      </c>
      <c r="E465" s="233" t="s">
        <v>1</v>
      </c>
      <c r="F465" s="234" t="s">
        <v>986</v>
      </c>
      <c r="G465" s="232"/>
      <c r="H465" s="233" t="s">
        <v>1</v>
      </c>
      <c r="I465" s="235"/>
      <c r="J465" s="232"/>
      <c r="K465" s="232"/>
      <c r="L465" s="236"/>
      <c r="M465" s="237"/>
      <c r="N465" s="238"/>
      <c r="O465" s="238"/>
      <c r="P465" s="238"/>
      <c r="Q465" s="238"/>
      <c r="R465" s="238"/>
      <c r="S465" s="238"/>
      <c r="T465" s="239"/>
      <c r="AT465" s="240" t="s">
        <v>169</v>
      </c>
      <c r="AU465" s="240" t="s">
        <v>79</v>
      </c>
      <c r="AV465" s="12" t="s">
        <v>21</v>
      </c>
      <c r="AW465" s="12" t="s">
        <v>34</v>
      </c>
      <c r="AX465" s="12" t="s">
        <v>71</v>
      </c>
      <c r="AY465" s="240" t="s">
        <v>156</v>
      </c>
    </row>
    <row r="466" s="13" customFormat="1">
      <c r="B466" s="241"/>
      <c r="C466" s="242"/>
      <c r="D466" s="227" t="s">
        <v>169</v>
      </c>
      <c r="E466" s="243" t="s">
        <v>1</v>
      </c>
      <c r="F466" s="244" t="s">
        <v>79</v>
      </c>
      <c r="G466" s="242"/>
      <c r="H466" s="245">
        <v>2</v>
      </c>
      <c r="I466" s="246"/>
      <c r="J466" s="242"/>
      <c r="K466" s="242"/>
      <c r="L466" s="247"/>
      <c r="M466" s="248"/>
      <c r="N466" s="249"/>
      <c r="O466" s="249"/>
      <c r="P466" s="249"/>
      <c r="Q466" s="249"/>
      <c r="R466" s="249"/>
      <c r="S466" s="249"/>
      <c r="T466" s="250"/>
      <c r="AT466" s="251" t="s">
        <v>169</v>
      </c>
      <c r="AU466" s="251" t="s">
        <v>79</v>
      </c>
      <c r="AV466" s="13" t="s">
        <v>79</v>
      </c>
      <c r="AW466" s="13" t="s">
        <v>34</v>
      </c>
      <c r="AX466" s="13" t="s">
        <v>21</v>
      </c>
      <c r="AY466" s="251" t="s">
        <v>156</v>
      </c>
    </row>
    <row r="467" s="1" customFormat="1" ht="16.5" customHeight="1">
      <c r="B467" s="37"/>
      <c r="C467" s="215" t="s">
        <v>681</v>
      </c>
      <c r="D467" s="215" t="s">
        <v>158</v>
      </c>
      <c r="E467" s="216" t="s">
        <v>622</v>
      </c>
      <c r="F467" s="217" t="s">
        <v>623</v>
      </c>
      <c r="G467" s="218" t="s">
        <v>161</v>
      </c>
      <c r="H467" s="219">
        <v>14.4</v>
      </c>
      <c r="I467" s="220"/>
      <c r="J467" s="221">
        <f>ROUND(I467*H467,2)</f>
        <v>0</v>
      </c>
      <c r="K467" s="217" t="s">
        <v>162</v>
      </c>
      <c r="L467" s="42"/>
      <c r="M467" s="222" t="s">
        <v>1</v>
      </c>
      <c r="N467" s="223" t="s">
        <v>42</v>
      </c>
      <c r="O467" s="78"/>
      <c r="P467" s="224">
        <f>O467*H467</f>
        <v>0</v>
      </c>
      <c r="Q467" s="224">
        <v>0</v>
      </c>
      <c r="R467" s="224">
        <f>Q467*H467</f>
        <v>0</v>
      </c>
      <c r="S467" s="224">
        <v>0</v>
      </c>
      <c r="T467" s="225">
        <f>S467*H467</f>
        <v>0</v>
      </c>
      <c r="AR467" s="16" t="s">
        <v>163</v>
      </c>
      <c r="AT467" s="16" t="s">
        <v>158</v>
      </c>
      <c r="AU467" s="16" t="s">
        <v>79</v>
      </c>
      <c r="AY467" s="16" t="s">
        <v>156</v>
      </c>
      <c r="BE467" s="226">
        <f>IF(N467="základní",J467,0)</f>
        <v>0</v>
      </c>
      <c r="BF467" s="226">
        <f>IF(N467="snížená",J467,0)</f>
        <v>0</v>
      </c>
      <c r="BG467" s="226">
        <f>IF(N467="zákl. přenesená",J467,0)</f>
        <v>0</v>
      </c>
      <c r="BH467" s="226">
        <f>IF(N467="sníž. přenesená",J467,0)</f>
        <v>0</v>
      </c>
      <c r="BI467" s="226">
        <f>IF(N467="nulová",J467,0)</f>
        <v>0</v>
      </c>
      <c r="BJ467" s="16" t="s">
        <v>21</v>
      </c>
      <c r="BK467" s="226">
        <f>ROUND(I467*H467,2)</f>
        <v>0</v>
      </c>
      <c r="BL467" s="16" t="s">
        <v>163</v>
      </c>
      <c r="BM467" s="16" t="s">
        <v>1016</v>
      </c>
    </row>
    <row r="468" s="1" customFormat="1">
      <c r="B468" s="37"/>
      <c r="C468" s="38"/>
      <c r="D468" s="227" t="s">
        <v>165</v>
      </c>
      <c r="E468" s="38"/>
      <c r="F468" s="228" t="s">
        <v>625</v>
      </c>
      <c r="G468" s="38"/>
      <c r="H468" s="38"/>
      <c r="I468" s="142"/>
      <c r="J468" s="38"/>
      <c r="K468" s="38"/>
      <c r="L468" s="42"/>
      <c r="M468" s="229"/>
      <c r="N468" s="78"/>
      <c r="O468" s="78"/>
      <c r="P468" s="78"/>
      <c r="Q468" s="78"/>
      <c r="R468" s="78"/>
      <c r="S468" s="78"/>
      <c r="T468" s="79"/>
      <c r="AT468" s="16" t="s">
        <v>165</v>
      </c>
      <c r="AU468" s="16" t="s">
        <v>79</v>
      </c>
    </row>
    <row r="469" s="1" customFormat="1">
      <c r="B469" s="37"/>
      <c r="C469" s="38"/>
      <c r="D469" s="227" t="s">
        <v>167</v>
      </c>
      <c r="E469" s="38"/>
      <c r="F469" s="230" t="s">
        <v>626</v>
      </c>
      <c r="G469" s="38"/>
      <c r="H469" s="38"/>
      <c r="I469" s="142"/>
      <c r="J469" s="38"/>
      <c r="K469" s="38"/>
      <c r="L469" s="42"/>
      <c r="M469" s="229"/>
      <c r="N469" s="78"/>
      <c r="O469" s="78"/>
      <c r="P469" s="78"/>
      <c r="Q469" s="78"/>
      <c r="R469" s="78"/>
      <c r="S469" s="78"/>
      <c r="T469" s="79"/>
      <c r="AT469" s="16" t="s">
        <v>167</v>
      </c>
      <c r="AU469" s="16" t="s">
        <v>79</v>
      </c>
    </row>
    <row r="470" s="1" customFormat="1" ht="16.5" customHeight="1">
      <c r="B470" s="37"/>
      <c r="C470" s="215" t="s">
        <v>685</v>
      </c>
      <c r="D470" s="215" t="s">
        <v>158</v>
      </c>
      <c r="E470" s="216" t="s">
        <v>1017</v>
      </c>
      <c r="F470" s="217" t="s">
        <v>1018</v>
      </c>
      <c r="G470" s="218" t="s">
        <v>161</v>
      </c>
      <c r="H470" s="219">
        <v>5.2999999999999998</v>
      </c>
      <c r="I470" s="220"/>
      <c r="J470" s="221">
        <f>ROUND(I470*H470,2)</f>
        <v>0</v>
      </c>
      <c r="K470" s="217" t="s">
        <v>162</v>
      </c>
      <c r="L470" s="42"/>
      <c r="M470" s="222" t="s">
        <v>1</v>
      </c>
      <c r="N470" s="223" t="s">
        <v>42</v>
      </c>
      <c r="O470" s="78"/>
      <c r="P470" s="224">
        <f>O470*H470</f>
        <v>0</v>
      </c>
      <c r="Q470" s="224">
        <v>0</v>
      </c>
      <c r="R470" s="224">
        <f>Q470*H470</f>
        <v>0</v>
      </c>
      <c r="S470" s="224">
        <v>0</v>
      </c>
      <c r="T470" s="225">
        <f>S470*H470</f>
        <v>0</v>
      </c>
      <c r="AR470" s="16" t="s">
        <v>163</v>
      </c>
      <c r="AT470" s="16" t="s">
        <v>158</v>
      </c>
      <c r="AU470" s="16" t="s">
        <v>79</v>
      </c>
      <c r="AY470" s="16" t="s">
        <v>156</v>
      </c>
      <c r="BE470" s="226">
        <f>IF(N470="základní",J470,0)</f>
        <v>0</v>
      </c>
      <c r="BF470" s="226">
        <f>IF(N470="snížená",J470,0)</f>
        <v>0</v>
      </c>
      <c r="BG470" s="226">
        <f>IF(N470="zákl. přenesená",J470,0)</f>
        <v>0</v>
      </c>
      <c r="BH470" s="226">
        <f>IF(N470="sníž. přenesená",J470,0)</f>
        <v>0</v>
      </c>
      <c r="BI470" s="226">
        <f>IF(N470="nulová",J470,0)</f>
        <v>0</v>
      </c>
      <c r="BJ470" s="16" t="s">
        <v>21</v>
      </c>
      <c r="BK470" s="226">
        <f>ROUND(I470*H470,2)</f>
        <v>0</v>
      </c>
      <c r="BL470" s="16" t="s">
        <v>163</v>
      </c>
      <c r="BM470" s="16" t="s">
        <v>1019</v>
      </c>
    </row>
    <row r="471" s="1" customFormat="1">
      <c r="B471" s="37"/>
      <c r="C471" s="38"/>
      <c r="D471" s="227" t="s">
        <v>165</v>
      </c>
      <c r="E471" s="38"/>
      <c r="F471" s="228" t="s">
        <v>1020</v>
      </c>
      <c r="G471" s="38"/>
      <c r="H471" s="38"/>
      <c r="I471" s="142"/>
      <c r="J471" s="38"/>
      <c r="K471" s="38"/>
      <c r="L471" s="42"/>
      <c r="M471" s="229"/>
      <c r="N471" s="78"/>
      <c r="O471" s="78"/>
      <c r="P471" s="78"/>
      <c r="Q471" s="78"/>
      <c r="R471" s="78"/>
      <c r="S471" s="78"/>
      <c r="T471" s="79"/>
      <c r="AT471" s="16" t="s">
        <v>165</v>
      </c>
      <c r="AU471" s="16" t="s">
        <v>79</v>
      </c>
    </row>
    <row r="472" s="1" customFormat="1">
      <c r="B472" s="37"/>
      <c r="C472" s="38"/>
      <c r="D472" s="227" t="s">
        <v>167</v>
      </c>
      <c r="E472" s="38"/>
      <c r="F472" s="230" t="s">
        <v>626</v>
      </c>
      <c r="G472" s="38"/>
      <c r="H472" s="38"/>
      <c r="I472" s="142"/>
      <c r="J472" s="38"/>
      <c r="K472" s="38"/>
      <c r="L472" s="42"/>
      <c r="M472" s="229"/>
      <c r="N472" s="78"/>
      <c r="O472" s="78"/>
      <c r="P472" s="78"/>
      <c r="Q472" s="78"/>
      <c r="R472" s="78"/>
      <c r="S472" s="78"/>
      <c r="T472" s="79"/>
      <c r="AT472" s="16" t="s">
        <v>167</v>
      </c>
      <c r="AU472" s="16" t="s">
        <v>79</v>
      </c>
    </row>
    <row r="473" s="13" customFormat="1">
      <c r="B473" s="241"/>
      <c r="C473" s="242"/>
      <c r="D473" s="227" t="s">
        <v>169</v>
      </c>
      <c r="E473" s="243" t="s">
        <v>1</v>
      </c>
      <c r="F473" s="244" t="s">
        <v>1021</v>
      </c>
      <c r="G473" s="242"/>
      <c r="H473" s="245">
        <v>5.2999999999999998</v>
      </c>
      <c r="I473" s="246"/>
      <c r="J473" s="242"/>
      <c r="K473" s="242"/>
      <c r="L473" s="247"/>
      <c r="M473" s="248"/>
      <c r="N473" s="249"/>
      <c r="O473" s="249"/>
      <c r="P473" s="249"/>
      <c r="Q473" s="249"/>
      <c r="R473" s="249"/>
      <c r="S473" s="249"/>
      <c r="T473" s="250"/>
      <c r="AT473" s="251" t="s">
        <v>169</v>
      </c>
      <c r="AU473" s="251" t="s">
        <v>79</v>
      </c>
      <c r="AV473" s="13" t="s">
        <v>79</v>
      </c>
      <c r="AW473" s="13" t="s">
        <v>34</v>
      </c>
      <c r="AX473" s="13" t="s">
        <v>21</v>
      </c>
      <c r="AY473" s="251" t="s">
        <v>156</v>
      </c>
    </row>
    <row r="474" s="1" customFormat="1" ht="16.5" customHeight="1">
      <c r="B474" s="37"/>
      <c r="C474" s="215" t="s">
        <v>694</v>
      </c>
      <c r="D474" s="215" t="s">
        <v>158</v>
      </c>
      <c r="E474" s="216" t="s">
        <v>1022</v>
      </c>
      <c r="F474" s="217" t="s">
        <v>1023</v>
      </c>
      <c r="G474" s="218" t="s">
        <v>161</v>
      </c>
      <c r="H474" s="219">
        <v>5.2999999999999998</v>
      </c>
      <c r="I474" s="220"/>
      <c r="J474" s="221">
        <f>ROUND(I474*H474,2)</f>
        <v>0</v>
      </c>
      <c r="K474" s="217" t="s">
        <v>162</v>
      </c>
      <c r="L474" s="42"/>
      <c r="M474" s="222" t="s">
        <v>1</v>
      </c>
      <c r="N474" s="223" t="s">
        <v>42</v>
      </c>
      <c r="O474" s="78"/>
      <c r="P474" s="224">
        <f>O474*H474</f>
        <v>0</v>
      </c>
      <c r="Q474" s="224">
        <v>0</v>
      </c>
      <c r="R474" s="224">
        <f>Q474*H474</f>
        <v>0</v>
      </c>
      <c r="S474" s="224">
        <v>0</v>
      </c>
      <c r="T474" s="225">
        <f>S474*H474</f>
        <v>0</v>
      </c>
      <c r="AR474" s="16" t="s">
        <v>163</v>
      </c>
      <c r="AT474" s="16" t="s">
        <v>158</v>
      </c>
      <c r="AU474" s="16" t="s">
        <v>79</v>
      </c>
      <c r="AY474" s="16" t="s">
        <v>156</v>
      </c>
      <c r="BE474" s="226">
        <f>IF(N474="základní",J474,0)</f>
        <v>0</v>
      </c>
      <c r="BF474" s="226">
        <f>IF(N474="snížená",J474,0)</f>
        <v>0</v>
      </c>
      <c r="BG474" s="226">
        <f>IF(N474="zákl. přenesená",J474,0)</f>
        <v>0</v>
      </c>
      <c r="BH474" s="226">
        <f>IF(N474="sníž. přenesená",J474,0)</f>
        <v>0</v>
      </c>
      <c r="BI474" s="226">
        <f>IF(N474="nulová",J474,0)</f>
        <v>0</v>
      </c>
      <c r="BJ474" s="16" t="s">
        <v>21</v>
      </c>
      <c r="BK474" s="226">
        <f>ROUND(I474*H474,2)</f>
        <v>0</v>
      </c>
      <c r="BL474" s="16" t="s">
        <v>163</v>
      </c>
      <c r="BM474" s="16" t="s">
        <v>1024</v>
      </c>
    </row>
    <row r="475" s="1" customFormat="1">
      <c r="B475" s="37"/>
      <c r="C475" s="38"/>
      <c r="D475" s="227" t="s">
        <v>165</v>
      </c>
      <c r="E475" s="38"/>
      <c r="F475" s="228" t="s">
        <v>1025</v>
      </c>
      <c r="G475" s="38"/>
      <c r="H475" s="38"/>
      <c r="I475" s="142"/>
      <c r="J475" s="38"/>
      <c r="K475" s="38"/>
      <c r="L475" s="42"/>
      <c r="M475" s="229"/>
      <c r="N475" s="78"/>
      <c r="O475" s="78"/>
      <c r="P475" s="78"/>
      <c r="Q475" s="78"/>
      <c r="R475" s="78"/>
      <c r="S475" s="78"/>
      <c r="T475" s="79"/>
      <c r="AT475" s="16" t="s">
        <v>165</v>
      </c>
      <c r="AU475" s="16" t="s">
        <v>79</v>
      </c>
    </row>
    <row r="476" s="1" customFormat="1">
      <c r="B476" s="37"/>
      <c r="C476" s="38"/>
      <c r="D476" s="227" t="s">
        <v>167</v>
      </c>
      <c r="E476" s="38"/>
      <c r="F476" s="230" t="s">
        <v>626</v>
      </c>
      <c r="G476" s="38"/>
      <c r="H476" s="38"/>
      <c r="I476" s="142"/>
      <c r="J476" s="38"/>
      <c r="K476" s="38"/>
      <c r="L476" s="42"/>
      <c r="M476" s="229"/>
      <c r="N476" s="78"/>
      <c r="O476" s="78"/>
      <c r="P476" s="78"/>
      <c r="Q476" s="78"/>
      <c r="R476" s="78"/>
      <c r="S476" s="78"/>
      <c r="T476" s="79"/>
      <c r="AT476" s="16" t="s">
        <v>167</v>
      </c>
      <c r="AU476" s="16" t="s">
        <v>79</v>
      </c>
    </row>
    <row r="477" s="1" customFormat="1" ht="16.5" customHeight="1">
      <c r="B477" s="37"/>
      <c r="C477" s="215" t="s">
        <v>1026</v>
      </c>
      <c r="D477" s="215" t="s">
        <v>158</v>
      </c>
      <c r="E477" s="216" t="s">
        <v>629</v>
      </c>
      <c r="F477" s="217" t="s">
        <v>630</v>
      </c>
      <c r="G477" s="218" t="s">
        <v>185</v>
      </c>
      <c r="H477" s="219">
        <v>11.199999999999999</v>
      </c>
      <c r="I477" s="220"/>
      <c r="J477" s="221">
        <f>ROUND(I477*H477,2)</f>
        <v>0</v>
      </c>
      <c r="K477" s="217" t="s">
        <v>162</v>
      </c>
      <c r="L477" s="42"/>
      <c r="M477" s="222" t="s">
        <v>1</v>
      </c>
      <c r="N477" s="223" t="s">
        <v>42</v>
      </c>
      <c r="O477" s="78"/>
      <c r="P477" s="224">
        <f>O477*H477</f>
        <v>0</v>
      </c>
      <c r="Q477" s="224">
        <v>0.00078160000000000002</v>
      </c>
      <c r="R477" s="224">
        <f>Q477*H477</f>
        <v>0.0087539200000000001</v>
      </c>
      <c r="S477" s="224">
        <v>0.001</v>
      </c>
      <c r="T477" s="225">
        <f>S477*H477</f>
        <v>0.0112</v>
      </c>
      <c r="AR477" s="16" t="s">
        <v>163</v>
      </c>
      <c r="AT477" s="16" t="s">
        <v>158</v>
      </c>
      <c r="AU477" s="16" t="s">
        <v>79</v>
      </c>
      <c r="AY477" s="16" t="s">
        <v>156</v>
      </c>
      <c r="BE477" s="226">
        <f>IF(N477="základní",J477,0)</f>
        <v>0</v>
      </c>
      <c r="BF477" s="226">
        <f>IF(N477="snížená",J477,0)</f>
        <v>0</v>
      </c>
      <c r="BG477" s="226">
        <f>IF(N477="zákl. přenesená",J477,0)</f>
        <v>0</v>
      </c>
      <c r="BH477" s="226">
        <f>IF(N477="sníž. přenesená",J477,0)</f>
        <v>0</v>
      </c>
      <c r="BI477" s="226">
        <f>IF(N477="nulová",J477,0)</f>
        <v>0</v>
      </c>
      <c r="BJ477" s="16" t="s">
        <v>21</v>
      </c>
      <c r="BK477" s="226">
        <f>ROUND(I477*H477,2)</f>
        <v>0</v>
      </c>
      <c r="BL477" s="16" t="s">
        <v>163</v>
      </c>
      <c r="BM477" s="16" t="s">
        <v>1027</v>
      </c>
    </row>
    <row r="478" s="1" customFormat="1">
      <c r="B478" s="37"/>
      <c r="C478" s="38"/>
      <c r="D478" s="227" t="s">
        <v>165</v>
      </c>
      <c r="E478" s="38"/>
      <c r="F478" s="228" t="s">
        <v>632</v>
      </c>
      <c r="G478" s="38"/>
      <c r="H478" s="38"/>
      <c r="I478" s="142"/>
      <c r="J478" s="38"/>
      <c r="K478" s="38"/>
      <c r="L478" s="42"/>
      <c r="M478" s="229"/>
      <c r="N478" s="78"/>
      <c r="O478" s="78"/>
      <c r="P478" s="78"/>
      <c r="Q478" s="78"/>
      <c r="R478" s="78"/>
      <c r="S478" s="78"/>
      <c r="T478" s="79"/>
      <c r="AT478" s="16" t="s">
        <v>165</v>
      </c>
      <c r="AU478" s="16" t="s">
        <v>79</v>
      </c>
    </row>
    <row r="479" s="1" customFormat="1">
      <c r="B479" s="37"/>
      <c r="C479" s="38"/>
      <c r="D479" s="227" t="s">
        <v>167</v>
      </c>
      <c r="E479" s="38"/>
      <c r="F479" s="230" t="s">
        <v>633</v>
      </c>
      <c r="G479" s="38"/>
      <c r="H479" s="38"/>
      <c r="I479" s="142"/>
      <c r="J479" s="38"/>
      <c r="K479" s="38"/>
      <c r="L479" s="42"/>
      <c r="M479" s="229"/>
      <c r="N479" s="78"/>
      <c r="O479" s="78"/>
      <c r="P479" s="78"/>
      <c r="Q479" s="78"/>
      <c r="R479" s="78"/>
      <c r="S479" s="78"/>
      <c r="T479" s="79"/>
      <c r="AT479" s="16" t="s">
        <v>167</v>
      </c>
      <c r="AU479" s="16" t="s">
        <v>79</v>
      </c>
    </row>
    <row r="480" s="13" customFormat="1">
      <c r="B480" s="241"/>
      <c r="C480" s="242"/>
      <c r="D480" s="227" t="s">
        <v>169</v>
      </c>
      <c r="E480" s="243" t="s">
        <v>1</v>
      </c>
      <c r="F480" s="244" t="s">
        <v>634</v>
      </c>
      <c r="G480" s="242"/>
      <c r="H480" s="245">
        <v>11.199999999999999</v>
      </c>
      <c r="I480" s="246"/>
      <c r="J480" s="242"/>
      <c r="K480" s="242"/>
      <c r="L480" s="247"/>
      <c r="M480" s="248"/>
      <c r="N480" s="249"/>
      <c r="O480" s="249"/>
      <c r="P480" s="249"/>
      <c r="Q480" s="249"/>
      <c r="R480" s="249"/>
      <c r="S480" s="249"/>
      <c r="T480" s="250"/>
      <c r="AT480" s="251" t="s">
        <v>169</v>
      </c>
      <c r="AU480" s="251" t="s">
        <v>79</v>
      </c>
      <c r="AV480" s="13" t="s">
        <v>79</v>
      </c>
      <c r="AW480" s="13" t="s">
        <v>34</v>
      </c>
      <c r="AX480" s="13" t="s">
        <v>21</v>
      </c>
      <c r="AY480" s="251" t="s">
        <v>156</v>
      </c>
    </row>
    <row r="481" s="1" customFormat="1" ht="16.5" customHeight="1">
      <c r="B481" s="37"/>
      <c r="C481" s="215" t="s">
        <v>1028</v>
      </c>
      <c r="D481" s="215" t="s">
        <v>158</v>
      </c>
      <c r="E481" s="216" t="s">
        <v>1029</v>
      </c>
      <c r="F481" s="217" t="s">
        <v>1030</v>
      </c>
      <c r="G481" s="218" t="s">
        <v>185</v>
      </c>
      <c r="H481" s="219">
        <v>15.6</v>
      </c>
      <c r="I481" s="220"/>
      <c r="J481" s="221">
        <f>ROUND(I481*H481,2)</f>
        <v>0</v>
      </c>
      <c r="K481" s="217" t="s">
        <v>162</v>
      </c>
      <c r="L481" s="42"/>
      <c r="M481" s="222" t="s">
        <v>1</v>
      </c>
      <c r="N481" s="223" t="s">
        <v>42</v>
      </c>
      <c r="O481" s="78"/>
      <c r="P481" s="224">
        <f>O481*H481</f>
        <v>0</v>
      </c>
      <c r="Q481" s="224">
        <v>0.00125</v>
      </c>
      <c r="R481" s="224">
        <f>Q481*H481</f>
        <v>0.0195</v>
      </c>
      <c r="S481" s="224">
        <v>0.001</v>
      </c>
      <c r="T481" s="225">
        <f>S481*H481</f>
        <v>0.015599999999999999</v>
      </c>
      <c r="AR481" s="16" t="s">
        <v>163</v>
      </c>
      <c r="AT481" s="16" t="s">
        <v>158</v>
      </c>
      <c r="AU481" s="16" t="s">
        <v>79</v>
      </c>
      <c r="AY481" s="16" t="s">
        <v>156</v>
      </c>
      <c r="BE481" s="226">
        <f>IF(N481="základní",J481,0)</f>
        <v>0</v>
      </c>
      <c r="BF481" s="226">
        <f>IF(N481="snížená",J481,0)</f>
        <v>0</v>
      </c>
      <c r="BG481" s="226">
        <f>IF(N481="zákl. přenesená",J481,0)</f>
        <v>0</v>
      </c>
      <c r="BH481" s="226">
        <f>IF(N481="sníž. přenesená",J481,0)</f>
        <v>0</v>
      </c>
      <c r="BI481" s="226">
        <f>IF(N481="nulová",J481,0)</f>
        <v>0</v>
      </c>
      <c r="BJ481" s="16" t="s">
        <v>21</v>
      </c>
      <c r="BK481" s="226">
        <f>ROUND(I481*H481,2)</f>
        <v>0</v>
      </c>
      <c r="BL481" s="16" t="s">
        <v>163</v>
      </c>
      <c r="BM481" s="16" t="s">
        <v>1031</v>
      </c>
    </row>
    <row r="482" s="1" customFormat="1">
      <c r="B482" s="37"/>
      <c r="C482" s="38"/>
      <c r="D482" s="227" t="s">
        <v>165</v>
      </c>
      <c r="E482" s="38"/>
      <c r="F482" s="228" t="s">
        <v>1032</v>
      </c>
      <c r="G482" s="38"/>
      <c r="H482" s="38"/>
      <c r="I482" s="142"/>
      <c r="J482" s="38"/>
      <c r="K482" s="38"/>
      <c r="L482" s="42"/>
      <c r="M482" s="229"/>
      <c r="N482" s="78"/>
      <c r="O482" s="78"/>
      <c r="P482" s="78"/>
      <c r="Q482" s="78"/>
      <c r="R482" s="78"/>
      <c r="S482" s="78"/>
      <c r="T482" s="79"/>
      <c r="AT482" s="16" t="s">
        <v>165</v>
      </c>
      <c r="AU482" s="16" t="s">
        <v>79</v>
      </c>
    </row>
    <row r="483" s="1" customFormat="1">
      <c r="B483" s="37"/>
      <c r="C483" s="38"/>
      <c r="D483" s="227" t="s">
        <v>167</v>
      </c>
      <c r="E483" s="38"/>
      <c r="F483" s="230" t="s">
        <v>1033</v>
      </c>
      <c r="G483" s="38"/>
      <c r="H483" s="38"/>
      <c r="I483" s="142"/>
      <c r="J483" s="38"/>
      <c r="K483" s="38"/>
      <c r="L483" s="42"/>
      <c r="M483" s="229"/>
      <c r="N483" s="78"/>
      <c r="O483" s="78"/>
      <c r="P483" s="78"/>
      <c r="Q483" s="78"/>
      <c r="R483" s="78"/>
      <c r="S483" s="78"/>
      <c r="T483" s="79"/>
      <c r="AT483" s="16" t="s">
        <v>167</v>
      </c>
      <c r="AU483" s="16" t="s">
        <v>79</v>
      </c>
    </row>
    <row r="484" s="12" customFormat="1">
      <c r="B484" s="231"/>
      <c r="C484" s="232"/>
      <c r="D484" s="227" t="s">
        <v>169</v>
      </c>
      <c r="E484" s="233" t="s">
        <v>1</v>
      </c>
      <c r="F484" s="234" t="s">
        <v>1034</v>
      </c>
      <c r="G484" s="232"/>
      <c r="H484" s="233" t="s">
        <v>1</v>
      </c>
      <c r="I484" s="235"/>
      <c r="J484" s="232"/>
      <c r="K484" s="232"/>
      <c r="L484" s="236"/>
      <c r="M484" s="237"/>
      <c r="N484" s="238"/>
      <c r="O484" s="238"/>
      <c r="P484" s="238"/>
      <c r="Q484" s="238"/>
      <c r="R484" s="238"/>
      <c r="S484" s="238"/>
      <c r="T484" s="239"/>
      <c r="AT484" s="240" t="s">
        <v>169</v>
      </c>
      <c r="AU484" s="240" t="s">
        <v>79</v>
      </c>
      <c r="AV484" s="12" t="s">
        <v>21</v>
      </c>
      <c r="AW484" s="12" t="s">
        <v>34</v>
      </c>
      <c r="AX484" s="12" t="s">
        <v>71</v>
      </c>
      <c r="AY484" s="240" t="s">
        <v>156</v>
      </c>
    </row>
    <row r="485" s="13" customFormat="1">
      <c r="B485" s="241"/>
      <c r="C485" s="242"/>
      <c r="D485" s="227" t="s">
        <v>169</v>
      </c>
      <c r="E485" s="243" t="s">
        <v>1</v>
      </c>
      <c r="F485" s="244" t="s">
        <v>1035</v>
      </c>
      <c r="G485" s="242"/>
      <c r="H485" s="245">
        <v>15.6</v>
      </c>
      <c r="I485" s="246"/>
      <c r="J485" s="242"/>
      <c r="K485" s="242"/>
      <c r="L485" s="247"/>
      <c r="M485" s="248"/>
      <c r="N485" s="249"/>
      <c r="O485" s="249"/>
      <c r="P485" s="249"/>
      <c r="Q485" s="249"/>
      <c r="R485" s="249"/>
      <c r="S485" s="249"/>
      <c r="T485" s="250"/>
      <c r="AT485" s="251" t="s">
        <v>169</v>
      </c>
      <c r="AU485" s="251" t="s">
        <v>79</v>
      </c>
      <c r="AV485" s="13" t="s">
        <v>79</v>
      </c>
      <c r="AW485" s="13" t="s">
        <v>34</v>
      </c>
      <c r="AX485" s="13" t="s">
        <v>21</v>
      </c>
      <c r="AY485" s="251" t="s">
        <v>156</v>
      </c>
    </row>
    <row r="486" s="11" customFormat="1" ht="22.8" customHeight="1">
      <c r="B486" s="199"/>
      <c r="C486" s="200"/>
      <c r="D486" s="201" t="s">
        <v>70</v>
      </c>
      <c r="E486" s="213" t="s">
        <v>635</v>
      </c>
      <c r="F486" s="213" t="s">
        <v>636</v>
      </c>
      <c r="G486" s="200"/>
      <c r="H486" s="200"/>
      <c r="I486" s="203"/>
      <c r="J486" s="214">
        <f>BK486</f>
        <v>0</v>
      </c>
      <c r="K486" s="200"/>
      <c r="L486" s="205"/>
      <c r="M486" s="206"/>
      <c r="N486" s="207"/>
      <c r="O486" s="207"/>
      <c r="P486" s="208">
        <f>SUM(P487:P515)</f>
        <v>0</v>
      </c>
      <c r="Q486" s="207"/>
      <c r="R486" s="208">
        <f>SUM(R487:R515)</f>
        <v>0</v>
      </c>
      <c r="S486" s="207"/>
      <c r="T486" s="209">
        <f>SUM(T487:T515)</f>
        <v>0</v>
      </c>
      <c r="AR486" s="210" t="s">
        <v>21</v>
      </c>
      <c r="AT486" s="211" t="s">
        <v>70</v>
      </c>
      <c r="AU486" s="211" t="s">
        <v>21</v>
      </c>
      <c r="AY486" s="210" t="s">
        <v>156</v>
      </c>
      <c r="BK486" s="212">
        <f>SUM(BK487:BK515)</f>
        <v>0</v>
      </c>
    </row>
    <row r="487" s="1" customFormat="1" ht="16.5" customHeight="1">
      <c r="B487" s="37"/>
      <c r="C487" s="215" t="s">
        <v>1036</v>
      </c>
      <c r="D487" s="215" t="s">
        <v>158</v>
      </c>
      <c r="E487" s="216" t="s">
        <v>1037</v>
      </c>
      <c r="F487" s="217" t="s">
        <v>1038</v>
      </c>
      <c r="G487" s="218" t="s">
        <v>282</v>
      </c>
      <c r="H487" s="219">
        <v>1.9310000000000001</v>
      </c>
      <c r="I487" s="220"/>
      <c r="J487" s="221">
        <f>ROUND(I487*H487,2)</f>
        <v>0</v>
      </c>
      <c r="K487" s="217" t="s">
        <v>162</v>
      </c>
      <c r="L487" s="42"/>
      <c r="M487" s="222" t="s">
        <v>1</v>
      </c>
      <c r="N487" s="223" t="s">
        <v>42</v>
      </c>
      <c r="O487" s="78"/>
      <c r="P487" s="224">
        <f>O487*H487</f>
        <v>0</v>
      </c>
      <c r="Q487" s="224">
        <v>0</v>
      </c>
      <c r="R487" s="224">
        <f>Q487*H487</f>
        <v>0</v>
      </c>
      <c r="S487" s="224">
        <v>0</v>
      </c>
      <c r="T487" s="225">
        <f>S487*H487</f>
        <v>0</v>
      </c>
      <c r="AR487" s="16" t="s">
        <v>163</v>
      </c>
      <c r="AT487" s="16" t="s">
        <v>158</v>
      </c>
      <c r="AU487" s="16" t="s">
        <v>79</v>
      </c>
      <c r="AY487" s="16" t="s">
        <v>156</v>
      </c>
      <c r="BE487" s="226">
        <f>IF(N487="základní",J487,0)</f>
        <v>0</v>
      </c>
      <c r="BF487" s="226">
        <f>IF(N487="snížená",J487,0)</f>
        <v>0</v>
      </c>
      <c r="BG487" s="226">
        <f>IF(N487="zákl. přenesená",J487,0)</f>
        <v>0</v>
      </c>
      <c r="BH487" s="226">
        <f>IF(N487="sníž. přenesená",J487,0)</f>
        <v>0</v>
      </c>
      <c r="BI487" s="226">
        <f>IF(N487="nulová",J487,0)</f>
        <v>0</v>
      </c>
      <c r="BJ487" s="16" t="s">
        <v>21</v>
      </c>
      <c r="BK487" s="226">
        <f>ROUND(I487*H487,2)</f>
        <v>0</v>
      </c>
      <c r="BL487" s="16" t="s">
        <v>163</v>
      </c>
      <c r="BM487" s="16" t="s">
        <v>1039</v>
      </c>
    </row>
    <row r="488" s="1" customFormat="1">
      <c r="B488" s="37"/>
      <c r="C488" s="38"/>
      <c r="D488" s="227" t="s">
        <v>165</v>
      </c>
      <c r="E488" s="38"/>
      <c r="F488" s="228" t="s">
        <v>1040</v>
      </c>
      <c r="G488" s="38"/>
      <c r="H488" s="38"/>
      <c r="I488" s="142"/>
      <c r="J488" s="38"/>
      <c r="K488" s="38"/>
      <c r="L488" s="42"/>
      <c r="M488" s="229"/>
      <c r="N488" s="78"/>
      <c r="O488" s="78"/>
      <c r="P488" s="78"/>
      <c r="Q488" s="78"/>
      <c r="R488" s="78"/>
      <c r="S488" s="78"/>
      <c r="T488" s="79"/>
      <c r="AT488" s="16" t="s">
        <v>165</v>
      </c>
      <c r="AU488" s="16" t="s">
        <v>79</v>
      </c>
    </row>
    <row r="489" s="1" customFormat="1">
      <c r="B489" s="37"/>
      <c r="C489" s="38"/>
      <c r="D489" s="227" t="s">
        <v>167</v>
      </c>
      <c r="E489" s="38"/>
      <c r="F489" s="230" t="s">
        <v>1041</v>
      </c>
      <c r="G489" s="38"/>
      <c r="H489" s="38"/>
      <c r="I489" s="142"/>
      <c r="J489" s="38"/>
      <c r="K489" s="38"/>
      <c r="L489" s="42"/>
      <c r="M489" s="229"/>
      <c r="N489" s="78"/>
      <c r="O489" s="78"/>
      <c r="P489" s="78"/>
      <c r="Q489" s="78"/>
      <c r="R489" s="78"/>
      <c r="S489" s="78"/>
      <c r="T489" s="79"/>
      <c r="AT489" s="16" t="s">
        <v>167</v>
      </c>
      <c r="AU489" s="16" t="s">
        <v>79</v>
      </c>
    </row>
    <row r="490" s="12" customFormat="1">
      <c r="B490" s="231"/>
      <c r="C490" s="232"/>
      <c r="D490" s="227" t="s">
        <v>169</v>
      </c>
      <c r="E490" s="233" t="s">
        <v>1</v>
      </c>
      <c r="F490" s="234" t="s">
        <v>1042</v>
      </c>
      <c r="G490" s="232"/>
      <c r="H490" s="233" t="s">
        <v>1</v>
      </c>
      <c r="I490" s="235"/>
      <c r="J490" s="232"/>
      <c r="K490" s="232"/>
      <c r="L490" s="236"/>
      <c r="M490" s="237"/>
      <c r="N490" s="238"/>
      <c r="O490" s="238"/>
      <c r="P490" s="238"/>
      <c r="Q490" s="238"/>
      <c r="R490" s="238"/>
      <c r="S490" s="238"/>
      <c r="T490" s="239"/>
      <c r="AT490" s="240" t="s">
        <v>169</v>
      </c>
      <c r="AU490" s="240" t="s">
        <v>79</v>
      </c>
      <c r="AV490" s="12" t="s">
        <v>21</v>
      </c>
      <c r="AW490" s="12" t="s">
        <v>34</v>
      </c>
      <c r="AX490" s="12" t="s">
        <v>71</v>
      </c>
      <c r="AY490" s="240" t="s">
        <v>156</v>
      </c>
    </row>
    <row r="491" s="13" customFormat="1">
      <c r="B491" s="241"/>
      <c r="C491" s="242"/>
      <c r="D491" s="227" t="s">
        <v>169</v>
      </c>
      <c r="E491" s="243" t="s">
        <v>1</v>
      </c>
      <c r="F491" s="244" t="s">
        <v>1043</v>
      </c>
      <c r="G491" s="242"/>
      <c r="H491" s="245">
        <v>1.9310000000000001</v>
      </c>
      <c r="I491" s="246"/>
      <c r="J491" s="242"/>
      <c r="K491" s="242"/>
      <c r="L491" s="247"/>
      <c r="M491" s="248"/>
      <c r="N491" s="249"/>
      <c r="O491" s="249"/>
      <c r="P491" s="249"/>
      <c r="Q491" s="249"/>
      <c r="R491" s="249"/>
      <c r="S491" s="249"/>
      <c r="T491" s="250"/>
      <c r="AT491" s="251" t="s">
        <v>169</v>
      </c>
      <c r="AU491" s="251" t="s">
        <v>79</v>
      </c>
      <c r="AV491" s="13" t="s">
        <v>79</v>
      </c>
      <c r="AW491" s="13" t="s">
        <v>34</v>
      </c>
      <c r="AX491" s="13" t="s">
        <v>21</v>
      </c>
      <c r="AY491" s="251" t="s">
        <v>156</v>
      </c>
    </row>
    <row r="492" s="1" customFormat="1" ht="16.5" customHeight="1">
      <c r="B492" s="37"/>
      <c r="C492" s="215" t="s">
        <v>1044</v>
      </c>
      <c r="D492" s="215" t="s">
        <v>158</v>
      </c>
      <c r="E492" s="216" t="s">
        <v>638</v>
      </c>
      <c r="F492" s="217" t="s">
        <v>639</v>
      </c>
      <c r="G492" s="218" t="s">
        <v>282</v>
      </c>
      <c r="H492" s="219">
        <v>16.981000000000002</v>
      </c>
      <c r="I492" s="220"/>
      <c r="J492" s="221">
        <f>ROUND(I492*H492,2)</f>
        <v>0</v>
      </c>
      <c r="K492" s="217" t="s">
        <v>162</v>
      </c>
      <c r="L492" s="42"/>
      <c r="M492" s="222" t="s">
        <v>1</v>
      </c>
      <c r="N492" s="223" t="s">
        <v>42</v>
      </c>
      <c r="O492" s="78"/>
      <c r="P492" s="224">
        <f>O492*H492</f>
        <v>0</v>
      </c>
      <c r="Q492" s="224">
        <v>0</v>
      </c>
      <c r="R492" s="224">
        <f>Q492*H492</f>
        <v>0</v>
      </c>
      <c r="S492" s="224">
        <v>0</v>
      </c>
      <c r="T492" s="225">
        <f>S492*H492</f>
        <v>0</v>
      </c>
      <c r="AR492" s="16" t="s">
        <v>163</v>
      </c>
      <c r="AT492" s="16" t="s">
        <v>158</v>
      </c>
      <c r="AU492" s="16" t="s">
        <v>79</v>
      </c>
      <c r="AY492" s="16" t="s">
        <v>156</v>
      </c>
      <c r="BE492" s="226">
        <f>IF(N492="základní",J492,0)</f>
        <v>0</v>
      </c>
      <c r="BF492" s="226">
        <f>IF(N492="snížená",J492,0)</f>
        <v>0</v>
      </c>
      <c r="BG492" s="226">
        <f>IF(N492="zákl. přenesená",J492,0)</f>
        <v>0</v>
      </c>
      <c r="BH492" s="226">
        <f>IF(N492="sníž. přenesená",J492,0)</f>
        <v>0</v>
      </c>
      <c r="BI492" s="226">
        <f>IF(N492="nulová",J492,0)</f>
        <v>0</v>
      </c>
      <c r="BJ492" s="16" t="s">
        <v>21</v>
      </c>
      <c r="BK492" s="226">
        <f>ROUND(I492*H492,2)</f>
        <v>0</v>
      </c>
      <c r="BL492" s="16" t="s">
        <v>163</v>
      </c>
      <c r="BM492" s="16" t="s">
        <v>1045</v>
      </c>
    </row>
    <row r="493" s="1" customFormat="1">
      <c r="B493" s="37"/>
      <c r="C493" s="38"/>
      <c r="D493" s="227" t="s">
        <v>165</v>
      </c>
      <c r="E493" s="38"/>
      <c r="F493" s="228" t="s">
        <v>641</v>
      </c>
      <c r="G493" s="38"/>
      <c r="H493" s="38"/>
      <c r="I493" s="142"/>
      <c r="J493" s="38"/>
      <c r="K493" s="38"/>
      <c r="L493" s="42"/>
      <c r="M493" s="229"/>
      <c r="N493" s="78"/>
      <c r="O493" s="78"/>
      <c r="P493" s="78"/>
      <c r="Q493" s="78"/>
      <c r="R493" s="78"/>
      <c r="S493" s="78"/>
      <c r="T493" s="79"/>
      <c r="AT493" s="16" t="s">
        <v>165</v>
      </c>
      <c r="AU493" s="16" t="s">
        <v>79</v>
      </c>
    </row>
    <row r="494" s="1" customFormat="1">
      <c r="B494" s="37"/>
      <c r="C494" s="38"/>
      <c r="D494" s="227" t="s">
        <v>167</v>
      </c>
      <c r="E494" s="38"/>
      <c r="F494" s="230" t="s">
        <v>642</v>
      </c>
      <c r="G494" s="38"/>
      <c r="H494" s="38"/>
      <c r="I494" s="142"/>
      <c r="J494" s="38"/>
      <c r="K494" s="38"/>
      <c r="L494" s="42"/>
      <c r="M494" s="229"/>
      <c r="N494" s="78"/>
      <c r="O494" s="78"/>
      <c r="P494" s="78"/>
      <c r="Q494" s="78"/>
      <c r="R494" s="78"/>
      <c r="S494" s="78"/>
      <c r="T494" s="79"/>
      <c r="AT494" s="16" t="s">
        <v>167</v>
      </c>
      <c r="AU494" s="16" t="s">
        <v>79</v>
      </c>
    </row>
    <row r="495" s="12" customFormat="1">
      <c r="B495" s="231"/>
      <c r="C495" s="232"/>
      <c r="D495" s="227" t="s">
        <v>169</v>
      </c>
      <c r="E495" s="233" t="s">
        <v>1</v>
      </c>
      <c r="F495" s="234" t="s">
        <v>643</v>
      </c>
      <c r="G495" s="232"/>
      <c r="H495" s="233" t="s">
        <v>1</v>
      </c>
      <c r="I495" s="235"/>
      <c r="J495" s="232"/>
      <c r="K495" s="232"/>
      <c r="L495" s="236"/>
      <c r="M495" s="237"/>
      <c r="N495" s="238"/>
      <c r="O495" s="238"/>
      <c r="P495" s="238"/>
      <c r="Q495" s="238"/>
      <c r="R495" s="238"/>
      <c r="S495" s="238"/>
      <c r="T495" s="239"/>
      <c r="AT495" s="240" t="s">
        <v>169</v>
      </c>
      <c r="AU495" s="240" t="s">
        <v>79</v>
      </c>
      <c r="AV495" s="12" t="s">
        <v>21</v>
      </c>
      <c r="AW495" s="12" t="s">
        <v>34</v>
      </c>
      <c r="AX495" s="12" t="s">
        <v>71</v>
      </c>
      <c r="AY495" s="240" t="s">
        <v>156</v>
      </c>
    </row>
    <row r="496" s="13" customFormat="1">
      <c r="B496" s="241"/>
      <c r="C496" s="242"/>
      <c r="D496" s="227" t="s">
        <v>169</v>
      </c>
      <c r="E496" s="243" t="s">
        <v>1</v>
      </c>
      <c r="F496" s="244" t="s">
        <v>1046</v>
      </c>
      <c r="G496" s="242"/>
      <c r="H496" s="245">
        <v>17.992999999999999</v>
      </c>
      <c r="I496" s="246"/>
      <c r="J496" s="242"/>
      <c r="K496" s="242"/>
      <c r="L496" s="247"/>
      <c r="M496" s="248"/>
      <c r="N496" s="249"/>
      <c r="O496" s="249"/>
      <c r="P496" s="249"/>
      <c r="Q496" s="249"/>
      <c r="R496" s="249"/>
      <c r="S496" s="249"/>
      <c r="T496" s="250"/>
      <c r="AT496" s="251" t="s">
        <v>169</v>
      </c>
      <c r="AU496" s="251" t="s">
        <v>79</v>
      </c>
      <c r="AV496" s="13" t="s">
        <v>79</v>
      </c>
      <c r="AW496" s="13" t="s">
        <v>34</v>
      </c>
      <c r="AX496" s="13" t="s">
        <v>71</v>
      </c>
      <c r="AY496" s="251" t="s">
        <v>156</v>
      </c>
    </row>
    <row r="497" s="12" customFormat="1">
      <c r="B497" s="231"/>
      <c r="C497" s="232"/>
      <c r="D497" s="227" t="s">
        <v>169</v>
      </c>
      <c r="E497" s="233" t="s">
        <v>1</v>
      </c>
      <c r="F497" s="234" t="s">
        <v>645</v>
      </c>
      <c r="G497" s="232"/>
      <c r="H497" s="233" t="s">
        <v>1</v>
      </c>
      <c r="I497" s="235"/>
      <c r="J497" s="232"/>
      <c r="K497" s="232"/>
      <c r="L497" s="236"/>
      <c r="M497" s="237"/>
      <c r="N497" s="238"/>
      <c r="O497" s="238"/>
      <c r="P497" s="238"/>
      <c r="Q497" s="238"/>
      <c r="R497" s="238"/>
      <c r="S497" s="238"/>
      <c r="T497" s="239"/>
      <c r="AT497" s="240" t="s">
        <v>169</v>
      </c>
      <c r="AU497" s="240" t="s">
        <v>79</v>
      </c>
      <c r="AV497" s="12" t="s">
        <v>21</v>
      </c>
      <c r="AW497" s="12" t="s">
        <v>34</v>
      </c>
      <c r="AX497" s="12" t="s">
        <v>71</v>
      </c>
      <c r="AY497" s="240" t="s">
        <v>156</v>
      </c>
    </row>
    <row r="498" s="13" customFormat="1">
      <c r="B498" s="241"/>
      <c r="C498" s="242"/>
      <c r="D498" s="227" t="s">
        <v>169</v>
      </c>
      <c r="E498" s="243" t="s">
        <v>1</v>
      </c>
      <c r="F498" s="244" t="s">
        <v>646</v>
      </c>
      <c r="G498" s="242"/>
      <c r="H498" s="245">
        <v>-1.012</v>
      </c>
      <c r="I498" s="246"/>
      <c r="J498" s="242"/>
      <c r="K498" s="242"/>
      <c r="L498" s="247"/>
      <c r="M498" s="248"/>
      <c r="N498" s="249"/>
      <c r="O498" s="249"/>
      <c r="P498" s="249"/>
      <c r="Q498" s="249"/>
      <c r="R498" s="249"/>
      <c r="S498" s="249"/>
      <c r="T498" s="250"/>
      <c r="AT498" s="251" t="s">
        <v>169</v>
      </c>
      <c r="AU498" s="251" t="s">
        <v>79</v>
      </c>
      <c r="AV498" s="13" t="s">
        <v>79</v>
      </c>
      <c r="AW498" s="13" t="s">
        <v>34</v>
      </c>
      <c r="AX498" s="13" t="s">
        <v>71</v>
      </c>
      <c r="AY498" s="251" t="s">
        <v>156</v>
      </c>
    </row>
    <row r="499" s="14" customFormat="1">
      <c r="B499" s="252"/>
      <c r="C499" s="253"/>
      <c r="D499" s="227" t="s">
        <v>169</v>
      </c>
      <c r="E499" s="254" t="s">
        <v>1</v>
      </c>
      <c r="F499" s="255" t="s">
        <v>174</v>
      </c>
      <c r="G499" s="253"/>
      <c r="H499" s="256">
        <v>16.981000000000002</v>
      </c>
      <c r="I499" s="257"/>
      <c r="J499" s="253"/>
      <c r="K499" s="253"/>
      <c r="L499" s="258"/>
      <c r="M499" s="259"/>
      <c r="N499" s="260"/>
      <c r="O499" s="260"/>
      <c r="P499" s="260"/>
      <c r="Q499" s="260"/>
      <c r="R499" s="260"/>
      <c r="S499" s="260"/>
      <c r="T499" s="261"/>
      <c r="AT499" s="262" t="s">
        <v>169</v>
      </c>
      <c r="AU499" s="262" t="s">
        <v>79</v>
      </c>
      <c r="AV499" s="14" t="s">
        <v>163</v>
      </c>
      <c r="AW499" s="14" t="s">
        <v>34</v>
      </c>
      <c r="AX499" s="14" t="s">
        <v>21</v>
      </c>
      <c r="AY499" s="262" t="s">
        <v>156</v>
      </c>
    </row>
    <row r="500" s="1" customFormat="1" ht="16.5" customHeight="1">
      <c r="B500" s="37"/>
      <c r="C500" s="215" t="s">
        <v>1047</v>
      </c>
      <c r="D500" s="215" t="s">
        <v>158</v>
      </c>
      <c r="E500" s="216" t="s">
        <v>648</v>
      </c>
      <c r="F500" s="217" t="s">
        <v>649</v>
      </c>
      <c r="G500" s="218" t="s">
        <v>282</v>
      </c>
      <c r="H500" s="219">
        <v>101.886</v>
      </c>
      <c r="I500" s="220"/>
      <c r="J500" s="221">
        <f>ROUND(I500*H500,2)</f>
        <v>0</v>
      </c>
      <c r="K500" s="217" t="s">
        <v>162</v>
      </c>
      <c r="L500" s="42"/>
      <c r="M500" s="222" t="s">
        <v>1</v>
      </c>
      <c r="N500" s="223" t="s">
        <v>42</v>
      </c>
      <c r="O500" s="78"/>
      <c r="P500" s="224">
        <f>O500*H500</f>
        <v>0</v>
      </c>
      <c r="Q500" s="224">
        <v>0</v>
      </c>
      <c r="R500" s="224">
        <f>Q500*H500</f>
        <v>0</v>
      </c>
      <c r="S500" s="224">
        <v>0</v>
      </c>
      <c r="T500" s="225">
        <f>S500*H500</f>
        <v>0</v>
      </c>
      <c r="AR500" s="16" t="s">
        <v>163</v>
      </c>
      <c r="AT500" s="16" t="s">
        <v>158</v>
      </c>
      <c r="AU500" s="16" t="s">
        <v>79</v>
      </c>
      <c r="AY500" s="16" t="s">
        <v>156</v>
      </c>
      <c r="BE500" s="226">
        <f>IF(N500="základní",J500,0)</f>
        <v>0</v>
      </c>
      <c r="BF500" s="226">
        <f>IF(N500="snížená",J500,0)</f>
        <v>0</v>
      </c>
      <c r="BG500" s="226">
        <f>IF(N500="zákl. přenesená",J500,0)</f>
        <v>0</v>
      </c>
      <c r="BH500" s="226">
        <f>IF(N500="sníž. přenesená",J500,0)</f>
        <v>0</v>
      </c>
      <c r="BI500" s="226">
        <f>IF(N500="nulová",J500,0)</f>
        <v>0</v>
      </c>
      <c r="BJ500" s="16" t="s">
        <v>21</v>
      </c>
      <c r="BK500" s="226">
        <f>ROUND(I500*H500,2)</f>
        <v>0</v>
      </c>
      <c r="BL500" s="16" t="s">
        <v>163</v>
      </c>
      <c r="BM500" s="16" t="s">
        <v>1048</v>
      </c>
    </row>
    <row r="501" s="1" customFormat="1">
      <c r="B501" s="37"/>
      <c r="C501" s="38"/>
      <c r="D501" s="227" t="s">
        <v>165</v>
      </c>
      <c r="E501" s="38"/>
      <c r="F501" s="228" t="s">
        <v>651</v>
      </c>
      <c r="G501" s="38"/>
      <c r="H501" s="38"/>
      <c r="I501" s="142"/>
      <c r="J501" s="38"/>
      <c r="K501" s="38"/>
      <c r="L501" s="42"/>
      <c r="M501" s="229"/>
      <c r="N501" s="78"/>
      <c r="O501" s="78"/>
      <c r="P501" s="78"/>
      <c r="Q501" s="78"/>
      <c r="R501" s="78"/>
      <c r="S501" s="78"/>
      <c r="T501" s="79"/>
      <c r="AT501" s="16" t="s">
        <v>165</v>
      </c>
      <c r="AU501" s="16" t="s">
        <v>79</v>
      </c>
    </row>
    <row r="502" s="1" customFormat="1">
      <c r="B502" s="37"/>
      <c r="C502" s="38"/>
      <c r="D502" s="227" t="s">
        <v>167</v>
      </c>
      <c r="E502" s="38"/>
      <c r="F502" s="230" t="s">
        <v>642</v>
      </c>
      <c r="G502" s="38"/>
      <c r="H502" s="38"/>
      <c r="I502" s="142"/>
      <c r="J502" s="38"/>
      <c r="K502" s="38"/>
      <c r="L502" s="42"/>
      <c r="M502" s="229"/>
      <c r="N502" s="78"/>
      <c r="O502" s="78"/>
      <c r="P502" s="78"/>
      <c r="Q502" s="78"/>
      <c r="R502" s="78"/>
      <c r="S502" s="78"/>
      <c r="T502" s="79"/>
      <c r="AT502" s="16" t="s">
        <v>167</v>
      </c>
      <c r="AU502" s="16" t="s">
        <v>79</v>
      </c>
    </row>
    <row r="503" s="1" customFormat="1">
      <c r="B503" s="37"/>
      <c r="C503" s="38"/>
      <c r="D503" s="227" t="s">
        <v>189</v>
      </c>
      <c r="E503" s="38"/>
      <c r="F503" s="230" t="s">
        <v>259</v>
      </c>
      <c r="G503" s="38"/>
      <c r="H503" s="38"/>
      <c r="I503" s="142"/>
      <c r="J503" s="38"/>
      <c r="K503" s="38"/>
      <c r="L503" s="42"/>
      <c r="M503" s="229"/>
      <c r="N503" s="78"/>
      <c r="O503" s="78"/>
      <c r="P503" s="78"/>
      <c r="Q503" s="78"/>
      <c r="R503" s="78"/>
      <c r="S503" s="78"/>
      <c r="T503" s="79"/>
      <c r="AT503" s="16" t="s">
        <v>189</v>
      </c>
      <c r="AU503" s="16" t="s">
        <v>79</v>
      </c>
    </row>
    <row r="504" s="13" customFormat="1">
      <c r="B504" s="241"/>
      <c r="C504" s="242"/>
      <c r="D504" s="227" t="s">
        <v>169</v>
      </c>
      <c r="E504" s="243" t="s">
        <v>1</v>
      </c>
      <c r="F504" s="244" t="s">
        <v>1049</v>
      </c>
      <c r="G504" s="242"/>
      <c r="H504" s="245">
        <v>101.886</v>
      </c>
      <c r="I504" s="246"/>
      <c r="J504" s="242"/>
      <c r="K504" s="242"/>
      <c r="L504" s="247"/>
      <c r="M504" s="248"/>
      <c r="N504" s="249"/>
      <c r="O504" s="249"/>
      <c r="P504" s="249"/>
      <c r="Q504" s="249"/>
      <c r="R504" s="249"/>
      <c r="S504" s="249"/>
      <c r="T504" s="250"/>
      <c r="AT504" s="251" t="s">
        <v>169</v>
      </c>
      <c r="AU504" s="251" t="s">
        <v>79</v>
      </c>
      <c r="AV504" s="13" t="s">
        <v>79</v>
      </c>
      <c r="AW504" s="13" t="s">
        <v>34</v>
      </c>
      <c r="AX504" s="13" t="s">
        <v>21</v>
      </c>
      <c r="AY504" s="251" t="s">
        <v>156</v>
      </c>
    </row>
    <row r="505" s="1" customFormat="1" ht="16.5" customHeight="1">
      <c r="B505" s="37"/>
      <c r="C505" s="215" t="s">
        <v>1050</v>
      </c>
      <c r="D505" s="215" t="s">
        <v>158</v>
      </c>
      <c r="E505" s="216" t="s">
        <v>654</v>
      </c>
      <c r="F505" s="217" t="s">
        <v>655</v>
      </c>
      <c r="G505" s="218" t="s">
        <v>282</v>
      </c>
      <c r="H505" s="219">
        <v>33.962000000000003</v>
      </c>
      <c r="I505" s="220"/>
      <c r="J505" s="221">
        <f>ROUND(I505*H505,2)</f>
        <v>0</v>
      </c>
      <c r="K505" s="217" t="s">
        <v>162</v>
      </c>
      <c r="L505" s="42"/>
      <c r="M505" s="222" t="s">
        <v>1</v>
      </c>
      <c r="N505" s="223" t="s">
        <v>42</v>
      </c>
      <c r="O505" s="78"/>
      <c r="P505" s="224">
        <f>O505*H505</f>
        <v>0</v>
      </c>
      <c r="Q505" s="224">
        <v>0</v>
      </c>
      <c r="R505" s="224">
        <f>Q505*H505</f>
        <v>0</v>
      </c>
      <c r="S505" s="224">
        <v>0</v>
      </c>
      <c r="T505" s="225">
        <f>S505*H505</f>
        <v>0</v>
      </c>
      <c r="AR505" s="16" t="s">
        <v>163</v>
      </c>
      <c r="AT505" s="16" t="s">
        <v>158</v>
      </c>
      <c r="AU505" s="16" t="s">
        <v>79</v>
      </c>
      <c r="AY505" s="16" t="s">
        <v>156</v>
      </c>
      <c r="BE505" s="226">
        <f>IF(N505="základní",J505,0)</f>
        <v>0</v>
      </c>
      <c r="BF505" s="226">
        <f>IF(N505="snížená",J505,0)</f>
        <v>0</v>
      </c>
      <c r="BG505" s="226">
        <f>IF(N505="zákl. přenesená",J505,0)</f>
        <v>0</v>
      </c>
      <c r="BH505" s="226">
        <f>IF(N505="sníž. přenesená",J505,0)</f>
        <v>0</v>
      </c>
      <c r="BI505" s="226">
        <f>IF(N505="nulová",J505,0)</f>
        <v>0</v>
      </c>
      <c r="BJ505" s="16" t="s">
        <v>21</v>
      </c>
      <c r="BK505" s="226">
        <f>ROUND(I505*H505,2)</f>
        <v>0</v>
      </c>
      <c r="BL505" s="16" t="s">
        <v>163</v>
      </c>
      <c r="BM505" s="16" t="s">
        <v>1051</v>
      </c>
    </row>
    <row r="506" s="1" customFormat="1">
      <c r="B506" s="37"/>
      <c r="C506" s="38"/>
      <c r="D506" s="227" t="s">
        <v>165</v>
      </c>
      <c r="E506" s="38"/>
      <c r="F506" s="228" t="s">
        <v>657</v>
      </c>
      <c r="G506" s="38"/>
      <c r="H506" s="38"/>
      <c r="I506" s="142"/>
      <c r="J506" s="38"/>
      <c r="K506" s="38"/>
      <c r="L506" s="42"/>
      <c r="M506" s="229"/>
      <c r="N506" s="78"/>
      <c r="O506" s="78"/>
      <c r="P506" s="78"/>
      <c r="Q506" s="78"/>
      <c r="R506" s="78"/>
      <c r="S506" s="78"/>
      <c r="T506" s="79"/>
      <c r="AT506" s="16" t="s">
        <v>165</v>
      </c>
      <c r="AU506" s="16" t="s">
        <v>79</v>
      </c>
    </row>
    <row r="507" s="12" customFormat="1">
      <c r="B507" s="231"/>
      <c r="C507" s="232"/>
      <c r="D507" s="227" t="s">
        <v>169</v>
      </c>
      <c r="E507" s="233" t="s">
        <v>1</v>
      </c>
      <c r="F507" s="234" t="s">
        <v>1052</v>
      </c>
      <c r="G507" s="232"/>
      <c r="H507" s="233" t="s">
        <v>1</v>
      </c>
      <c r="I507" s="235"/>
      <c r="J507" s="232"/>
      <c r="K507" s="232"/>
      <c r="L507" s="236"/>
      <c r="M507" s="237"/>
      <c r="N507" s="238"/>
      <c r="O507" s="238"/>
      <c r="P507" s="238"/>
      <c r="Q507" s="238"/>
      <c r="R507" s="238"/>
      <c r="S507" s="238"/>
      <c r="T507" s="239"/>
      <c r="AT507" s="240" t="s">
        <v>169</v>
      </c>
      <c r="AU507" s="240" t="s">
        <v>79</v>
      </c>
      <c r="AV507" s="12" t="s">
        <v>21</v>
      </c>
      <c r="AW507" s="12" t="s">
        <v>34</v>
      </c>
      <c r="AX507" s="12" t="s">
        <v>71</v>
      </c>
      <c r="AY507" s="240" t="s">
        <v>156</v>
      </c>
    </row>
    <row r="508" s="13" customFormat="1">
      <c r="B508" s="241"/>
      <c r="C508" s="242"/>
      <c r="D508" s="227" t="s">
        <v>169</v>
      </c>
      <c r="E508" s="243" t="s">
        <v>1</v>
      </c>
      <c r="F508" s="244" t="s">
        <v>1053</v>
      </c>
      <c r="G508" s="242"/>
      <c r="H508" s="245">
        <v>33.962000000000003</v>
      </c>
      <c r="I508" s="246"/>
      <c r="J508" s="242"/>
      <c r="K508" s="242"/>
      <c r="L508" s="247"/>
      <c r="M508" s="248"/>
      <c r="N508" s="249"/>
      <c r="O508" s="249"/>
      <c r="P508" s="249"/>
      <c r="Q508" s="249"/>
      <c r="R508" s="249"/>
      <c r="S508" s="249"/>
      <c r="T508" s="250"/>
      <c r="AT508" s="251" t="s">
        <v>169</v>
      </c>
      <c r="AU508" s="251" t="s">
        <v>79</v>
      </c>
      <c r="AV508" s="13" t="s">
        <v>79</v>
      </c>
      <c r="AW508" s="13" t="s">
        <v>34</v>
      </c>
      <c r="AX508" s="13" t="s">
        <v>21</v>
      </c>
      <c r="AY508" s="251" t="s">
        <v>156</v>
      </c>
    </row>
    <row r="509" s="1" customFormat="1" ht="16.5" customHeight="1">
      <c r="B509" s="37"/>
      <c r="C509" s="215" t="s">
        <v>1054</v>
      </c>
      <c r="D509" s="215" t="s">
        <v>158</v>
      </c>
      <c r="E509" s="216" t="s">
        <v>659</v>
      </c>
      <c r="F509" s="217" t="s">
        <v>660</v>
      </c>
      <c r="G509" s="218" t="s">
        <v>282</v>
      </c>
      <c r="H509" s="219">
        <v>15.050000000000001</v>
      </c>
      <c r="I509" s="220"/>
      <c r="J509" s="221">
        <f>ROUND(I509*H509,2)</f>
        <v>0</v>
      </c>
      <c r="K509" s="217" t="s">
        <v>162</v>
      </c>
      <c r="L509" s="42"/>
      <c r="M509" s="222" t="s">
        <v>1</v>
      </c>
      <c r="N509" s="223" t="s">
        <v>42</v>
      </c>
      <c r="O509" s="78"/>
      <c r="P509" s="224">
        <f>O509*H509</f>
        <v>0</v>
      </c>
      <c r="Q509" s="224">
        <v>0</v>
      </c>
      <c r="R509" s="224">
        <f>Q509*H509</f>
        <v>0</v>
      </c>
      <c r="S509" s="224">
        <v>0</v>
      </c>
      <c r="T509" s="225">
        <f>S509*H509</f>
        <v>0</v>
      </c>
      <c r="AR509" s="16" t="s">
        <v>163</v>
      </c>
      <c r="AT509" s="16" t="s">
        <v>158</v>
      </c>
      <c r="AU509" s="16" t="s">
        <v>79</v>
      </c>
      <c r="AY509" s="16" t="s">
        <v>156</v>
      </c>
      <c r="BE509" s="226">
        <f>IF(N509="základní",J509,0)</f>
        <v>0</v>
      </c>
      <c r="BF509" s="226">
        <f>IF(N509="snížená",J509,0)</f>
        <v>0</v>
      </c>
      <c r="BG509" s="226">
        <f>IF(N509="zákl. přenesená",J509,0)</f>
        <v>0</v>
      </c>
      <c r="BH509" s="226">
        <f>IF(N509="sníž. přenesená",J509,0)</f>
        <v>0</v>
      </c>
      <c r="BI509" s="226">
        <f>IF(N509="nulová",J509,0)</f>
        <v>0</v>
      </c>
      <c r="BJ509" s="16" t="s">
        <v>21</v>
      </c>
      <c r="BK509" s="226">
        <f>ROUND(I509*H509,2)</f>
        <v>0</v>
      </c>
      <c r="BL509" s="16" t="s">
        <v>163</v>
      </c>
      <c r="BM509" s="16" t="s">
        <v>1055</v>
      </c>
    </row>
    <row r="510" s="1" customFormat="1">
      <c r="B510" s="37"/>
      <c r="C510" s="38"/>
      <c r="D510" s="227" t="s">
        <v>165</v>
      </c>
      <c r="E510" s="38"/>
      <c r="F510" s="228" t="s">
        <v>284</v>
      </c>
      <c r="G510" s="38"/>
      <c r="H510" s="38"/>
      <c r="I510" s="142"/>
      <c r="J510" s="38"/>
      <c r="K510" s="38"/>
      <c r="L510" s="42"/>
      <c r="M510" s="229"/>
      <c r="N510" s="78"/>
      <c r="O510" s="78"/>
      <c r="P510" s="78"/>
      <c r="Q510" s="78"/>
      <c r="R510" s="78"/>
      <c r="S510" s="78"/>
      <c r="T510" s="79"/>
      <c r="AT510" s="16" t="s">
        <v>165</v>
      </c>
      <c r="AU510" s="16" t="s">
        <v>79</v>
      </c>
    </row>
    <row r="511" s="1" customFormat="1">
      <c r="B511" s="37"/>
      <c r="C511" s="38"/>
      <c r="D511" s="227" t="s">
        <v>167</v>
      </c>
      <c r="E511" s="38"/>
      <c r="F511" s="230" t="s">
        <v>662</v>
      </c>
      <c r="G511" s="38"/>
      <c r="H511" s="38"/>
      <c r="I511" s="142"/>
      <c r="J511" s="38"/>
      <c r="K511" s="38"/>
      <c r="L511" s="42"/>
      <c r="M511" s="229"/>
      <c r="N511" s="78"/>
      <c r="O511" s="78"/>
      <c r="P511" s="78"/>
      <c r="Q511" s="78"/>
      <c r="R511" s="78"/>
      <c r="S511" s="78"/>
      <c r="T511" s="79"/>
      <c r="AT511" s="16" t="s">
        <v>167</v>
      </c>
      <c r="AU511" s="16" t="s">
        <v>79</v>
      </c>
    </row>
    <row r="512" s="13" customFormat="1">
      <c r="B512" s="241"/>
      <c r="C512" s="242"/>
      <c r="D512" s="227" t="s">
        <v>169</v>
      </c>
      <c r="E512" s="243" t="s">
        <v>1</v>
      </c>
      <c r="F512" s="244" t="s">
        <v>1056</v>
      </c>
      <c r="G512" s="242"/>
      <c r="H512" s="245">
        <v>16.981000000000002</v>
      </c>
      <c r="I512" s="246"/>
      <c r="J512" s="242"/>
      <c r="K512" s="242"/>
      <c r="L512" s="247"/>
      <c r="M512" s="248"/>
      <c r="N512" s="249"/>
      <c r="O512" s="249"/>
      <c r="P512" s="249"/>
      <c r="Q512" s="249"/>
      <c r="R512" s="249"/>
      <c r="S512" s="249"/>
      <c r="T512" s="250"/>
      <c r="AT512" s="251" t="s">
        <v>169</v>
      </c>
      <c r="AU512" s="251" t="s">
        <v>79</v>
      </c>
      <c r="AV512" s="13" t="s">
        <v>79</v>
      </c>
      <c r="AW512" s="13" t="s">
        <v>34</v>
      </c>
      <c r="AX512" s="13" t="s">
        <v>71</v>
      </c>
      <c r="AY512" s="251" t="s">
        <v>156</v>
      </c>
    </row>
    <row r="513" s="12" customFormat="1">
      <c r="B513" s="231"/>
      <c r="C513" s="232"/>
      <c r="D513" s="227" t="s">
        <v>169</v>
      </c>
      <c r="E513" s="233" t="s">
        <v>1</v>
      </c>
      <c r="F513" s="234" t="s">
        <v>1057</v>
      </c>
      <c r="G513" s="232"/>
      <c r="H513" s="233" t="s">
        <v>1</v>
      </c>
      <c r="I513" s="235"/>
      <c r="J513" s="232"/>
      <c r="K513" s="232"/>
      <c r="L513" s="236"/>
      <c r="M513" s="237"/>
      <c r="N513" s="238"/>
      <c r="O513" s="238"/>
      <c r="P513" s="238"/>
      <c r="Q513" s="238"/>
      <c r="R513" s="238"/>
      <c r="S513" s="238"/>
      <c r="T513" s="239"/>
      <c r="AT513" s="240" t="s">
        <v>169</v>
      </c>
      <c r="AU513" s="240" t="s">
        <v>79</v>
      </c>
      <c r="AV513" s="12" t="s">
        <v>21</v>
      </c>
      <c r="AW513" s="12" t="s">
        <v>34</v>
      </c>
      <c r="AX513" s="12" t="s">
        <v>71</v>
      </c>
      <c r="AY513" s="240" t="s">
        <v>156</v>
      </c>
    </row>
    <row r="514" s="13" customFormat="1">
      <c r="B514" s="241"/>
      <c r="C514" s="242"/>
      <c r="D514" s="227" t="s">
        <v>169</v>
      </c>
      <c r="E514" s="243" t="s">
        <v>1</v>
      </c>
      <c r="F514" s="244" t="s">
        <v>1058</v>
      </c>
      <c r="G514" s="242"/>
      <c r="H514" s="245">
        <v>-1.9310000000000001</v>
      </c>
      <c r="I514" s="246"/>
      <c r="J514" s="242"/>
      <c r="K514" s="242"/>
      <c r="L514" s="247"/>
      <c r="M514" s="248"/>
      <c r="N514" s="249"/>
      <c r="O514" s="249"/>
      <c r="P514" s="249"/>
      <c r="Q514" s="249"/>
      <c r="R514" s="249"/>
      <c r="S514" s="249"/>
      <c r="T514" s="250"/>
      <c r="AT514" s="251" t="s">
        <v>169</v>
      </c>
      <c r="AU514" s="251" t="s">
        <v>79</v>
      </c>
      <c r="AV514" s="13" t="s">
        <v>79</v>
      </c>
      <c r="AW514" s="13" t="s">
        <v>34</v>
      </c>
      <c r="AX514" s="13" t="s">
        <v>71</v>
      </c>
      <c r="AY514" s="251" t="s">
        <v>156</v>
      </c>
    </row>
    <row r="515" s="14" customFormat="1">
      <c r="B515" s="252"/>
      <c r="C515" s="253"/>
      <c r="D515" s="227" t="s">
        <v>169</v>
      </c>
      <c r="E515" s="254" t="s">
        <v>1</v>
      </c>
      <c r="F515" s="255" t="s">
        <v>174</v>
      </c>
      <c r="G515" s="253"/>
      <c r="H515" s="256">
        <v>15.050000000000001</v>
      </c>
      <c r="I515" s="257"/>
      <c r="J515" s="253"/>
      <c r="K515" s="253"/>
      <c r="L515" s="258"/>
      <c r="M515" s="259"/>
      <c r="N515" s="260"/>
      <c r="O515" s="260"/>
      <c r="P515" s="260"/>
      <c r="Q515" s="260"/>
      <c r="R515" s="260"/>
      <c r="S515" s="260"/>
      <c r="T515" s="261"/>
      <c r="AT515" s="262" t="s">
        <v>169</v>
      </c>
      <c r="AU515" s="262" t="s">
        <v>79</v>
      </c>
      <c r="AV515" s="14" t="s">
        <v>163</v>
      </c>
      <c r="AW515" s="14" t="s">
        <v>34</v>
      </c>
      <c r="AX515" s="14" t="s">
        <v>21</v>
      </c>
      <c r="AY515" s="262" t="s">
        <v>156</v>
      </c>
    </row>
    <row r="516" s="11" customFormat="1" ht="22.8" customHeight="1">
      <c r="B516" s="199"/>
      <c r="C516" s="200"/>
      <c r="D516" s="201" t="s">
        <v>70</v>
      </c>
      <c r="E516" s="213" t="s">
        <v>663</v>
      </c>
      <c r="F516" s="213" t="s">
        <v>664</v>
      </c>
      <c r="G516" s="200"/>
      <c r="H516" s="200"/>
      <c r="I516" s="203"/>
      <c r="J516" s="214">
        <f>BK516</f>
        <v>0</v>
      </c>
      <c r="K516" s="200"/>
      <c r="L516" s="205"/>
      <c r="M516" s="206"/>
      <c r="N516" s="207"/>
      <c r="O516" s="207"/>
      <c r="P516" s="208">
        <f>SUM(P517:P524)</f>
        <v>0</v>
      </c>
      <c r="Q516" s="207"/>
      <c r="R516" s="208">
        <f>SUM(R517:R524)</f>
        <v>0</v>
      </c>
      <c r="S516" s="207"/>
      <c r="T516" s="209">
        <f>SUM(T517:T524)</f>
        <v>0</v>
      </c>
      <c r="AR516" s="210" t="s">
        <v>21</v>
      </c>
      <c r="AT516" s="211" t="s">
        <v>70</v>
      </c>
      <c r="AU516" s="211" t="s">
        <v>21</v>
      </c>
      <c r="AY516" s="210" t="s">
        <v>156</v>
      </c>
      <c r="BK516" s="212">
        <f>SUM(BK517:BK524)</f>
        <v>0</v>
      </c>
    </row>
    <row r="517" s="1" customFormat="1" ht="16.5" customHeight="1">
      <c r="B517" s="37"/>
      <c r="C517" s="215" t="s">
        <v>1059</v>
      </c>
      <c r="D517" s="215" t="s">
        <v>158</v>
      </c>
      <c r="E517" s="216" t="s">
        <v>666</v>
      </c>
      <c r="F517" s="217" t="s">
        <v>667</v>
      </c>
      <c r="G517" s="218" t="s">
        <v>282</v>
      </c>
      <c r="H517" s="219">
        <v>236.827</v>
      </c>
      <c r="I517" s="220"/>
      <c r="J517" s="221">
        <f>ROUND(I517*H517,2)</f>
        <v>0</v>
      </c>
      <c r="K517" s="217" t="s">
        <v>162</v>
      </c>
      <c r="L517" s="42"/>
      <c r="M517" s="222" t="s">
        <v>1</v>
      </c>
      <c r="N517" s="223" t="s">
        <v>42</v>
      </c>
      <c r="O517" s="78"/>
      <c r="P517" s="224">
        <f>O517*H517</f>
        <v>0</v>
      </c>
      <c r="Q517" s="224">
        <v>0</v>
      </c>
      <c r="R517" s="224">
        <f>Q517*H517</f>
        <v>0</v>
      </c>
      <c r="S517" s="224">
        <v>0</v>
      </c>
      <c r="T517" s="225">
        <f>S517*H517</f>
        <v>0</v>
      </c>
      <c r="AR517" s="16" t="s">
        <v>163</v>
      </c>
      <c r="AT517" s="16" t="s">
        <v>158</v>
      </c>
      <c r="AU517" s="16" t="s">
        <v>79</v>
      </c>
      <c r="AY517" s="16" t="s">
        <v>156</v>
      </c>
      <c r="BE517" s="226">
        <f>IF(N517="základní",J517,0)</f>
        <v>0</v>
      </c>
      <c r="BF517" s="226">
        <f>IF(N517="snížená",J517,0)</f>
        <v>0</v>
      </c>
      <c r="BG517" s="226">
        <f>IF(N517="zákl. přenesená",J517,0)</f>
        <v>0</v>
      </c>
      <c r="BH517" s="226">
        <f>IF(N517="sníž. přenesená",J517,0)</f>
        <v>0</v>
      </c>
      <c r="BI517" s="226">
        <f>IF(N517="nulová",J517,0)</f>
        <v>0</v>
      </c>
      <c r="BJ517" s="16" t="s">
        <v>21</v>
      </c>
      <c r="BK517" s="226">
        <f>ROUND(I517*H517,2)</f>
        <v>0</v>
      </c>
      <c r="BL517" s="16" t="s">
        <v>163</v>
      </c>
      <c r="BM517" s="16" t="s">
        <v>1060</v>
      </c>
    </row>
    <row r="518" s="1" customFormat="1">
      <c r="B518" s="37"/>
      <c r="C518" s="38"/>
      <c r="D518" s="227" t="s">
        <v>165</v>
      </c>
      <c r="E518" s="38"/>
      <c r="F518" s="228" t="s">
        <v>669</v>
      </c>
      <c r="G518" s="38"/>
      <c r="H518" s="38"/>
      <c r="I518" s="142"/>
      <c r="J518" s="38"/>
      <c r="K518" s="38"/>
      <c r="L518" s="42"/>
      <c r="M518" s="229"/>
      <c r="N518" s="78"/>
      <c r="O518" s="78"/>
      <c r="P518" s="78"/>
      <c r="Q518" s="78"/>
      <c r="R518" s="78"/>
      <c r="S518" s="78"/>
      <c r="T518" s="79"/>
      <c r="AT518" s="16" t="s">
        <v>165</v>
      </c>
      <c r="AU518" s="16" t="s">
        <v>79</v>
      </c>
    </row>
    <row r="519" s="1" customFormat="1">
      <c r="B519" s="37"/>
      <c r="C519" s="38"/>
      <c r="D519" s="227" t="s">
        <v>167</v>
      </c>
      <c r="E519" s="38"/>
      <c r="F519" s="230" t="s">
        <v>670</v>
      </c>
      <c r="G519" s="38"/>
      <c r="H519" s="38"/>
      <c r="I519" s="142"/>
      <c r="J519" s="38"/>
      <c r="K519" s="38"/>
      <c r="L519" s="42"/>
      <c r="M519" s="229"/>
      <c r="N519" s="78"/>
      <c r="O519" s="78"/>
      <c r="P519" s="78"/>
      <c r="Q519" s="78"/>
      <c r="R519" s="78"/>
      <c r="S519" s="78"/>
      <c r="T519" s="79"/>
      <c r="AT519" s="16" t="s">
        <v>167</v>
      </c>
      <c r="AU519" s="16" t="s">
        <v>79</v>
      </c>
    </row>
    <row r="520" s="1" customFormat="1">
      <c r="B520" s="37"/>
      <c r="C520" s="38"/>
      <c r="D520" s="227" t="s">
        <v>189</v>
      </c>
      <c r="E520" s="38"/>
      <c r="F520" s="230" t="s">
        <v>671</v>
      </c>
      <c r="G520" s="38"/>
      <c r="H520" s="38"/>
      <c r="I520" s="142"/>
      <c r="J520" s="38"/>
      <c r="K520" s="38"/>
      <c r="L520" s="42"/>
      <c r="M520" s="229"/>
      <c r="N520" s="78"/>
      <c r="O520" s="78"/>
      <c r="P520" s="78"/>
      <c r="Q520" s="78"/>
      <c r="R520" s="78"/>
      <c r="S520" s="78"/>
      <c r="T520" s="79"/>
      <c r="AT520" s="16" t="s">
        <v>189</v>
      </c>
      <c r="AU520" s="16" t="s">
        <v>79</v>
      </c>
    </row>
    <row r="521" s="1" customFormat="1" ht="16.5" customHeight="1">
      <c r="B521" s="37"/>
      <c r="C521" s="215" t="s">
        <v>1061</v>
      </c>
      <c r="D521" s="215" t="s">
        <v>158</v>
      </c>
      <c r="E521" s="216" t="s">
        <v>1062</v>
      </c>
      <c r="F521" s="217" t="s">
        <v>1063</v>
      </c>
      <c r="G521" s="218" t="s">
        <v>282</v>
      </c>
      <c r="H521" s="219">
        <v>236.827</v>
      </c>
      <c r="I521" s="220"/>
      <c r="J521" s="221">
        <f>ROUND(I521*H521,2)</f>
        <v>0</v>
      </c>
      <c r="K521" s="217" t="s">
        <v>162</v>
      </c>
      <c r="L521" s="42"/>
      <c r="M521" s="222" t="s">
        <v>1</v>
      </c>
      <c r="N521" s="223" t="s">
        <v>42</v>
      </c>
      <c r="O521" s="78"/>
      <c r="P521" s="224">
        <f>O521*H521</f>
        <v>0</v>
      </c>
      <c r="Q521" s="224">
        <v>0</v>
      </c>
      <c r="R521" s="224">
        <f>Q521*H521</f>
        <v>0</v>
      </c>
      <c r="S521" s="224">
        <v>0</v>
      </c>
      <c r="T521" s="225">
        <f>S521*H521</f>
        <v>0</v>
      </c>
      <c r="AR521" s="16" t="s">
        <v>163</v>
      </c>
      <c r="AT521" s="16" t="s">
        <v>158</v>
      </c>
      <c r="AU521" s="16" t="s">
        <v>79</v>
      </c>
      <c r="AY521" s="16" t="s">
        <v>156</v>
      </c>
      <c r="BE521" s="226">
        <f>IF(N521="základní",J521,0)</f>
        <v>0</v>
      </c>
      <c r="BF521" s="226">
        <f>IF(N521="snížená",J521,0)</f>
        <v>0</v>
      </c>
      <c r="BG521" s="226">
        <f>IF(N521="zákl. přenesená",J521,0)</f>
        <v>0</v>
      </c>
      <c r="BH521" s="226">
        <f>IF(N521="sníž. přenesená",J521,0)</f>
        <v>0</v>
      </c>
      <c r="BI521" s="226">
        <f>IF(N521="nulová",J521,0)</f>
        <v>0</v>
      </c>
      <c r="BJ521" s="16" t="s">
        <v>21</v>
      </c>
      <c r="BK521" s="226">
        <f>ROUND(I521*H521,2)</f>
        <v>0</v>
      </c>
      <c r="BL521" s="16" t="s">
        <v>163</v>
      </c>
      <c r="BM521" s="16" t="s">
        <v>1064</v>
      </c>
    </row>
    <row r="522" s="1" customFormat="1">
      <c r="B522" s="37"/>
      <c r="C522" s="38"/>
      <c r="D522" s="227" t="s">
        <v>165</v>
      </c>
      <c r="E522" s="38"/>
      <c r="F522" s="228" t="s">
        <v>1065</v>
      </c>
      <c r="G522" s="38"/>
      <c r="H522" s="38"/>
      <c r="I522" s="142"/>
      <c r="J522" s="38"/>
      <c r="K522" s="38"/>
      <c r="L522" s="42"/>
      <c r="M522" s="229"/>
      <c r="N522" s="78"/>
      <c r="O522" s="78"/>
      <c r="P522" s="78"/>
      <c r="Q522" s="78"/>
      <c r="R522" s="78"/>
      <c r="S522" s="78"/>
      <c r="T522" s="79"/>
      <c r="AT522" s="16" t="s">
        <v>165</v>
      </c>
      <c r="AU522" s="16" t="s">
        <v>79</v>
      </c>
    </row>
    <row r="523" s="1" customFormat="1">
      <c r="B523" s="37"/>
      <c r="C523" s="38"/>
      <c r="D523" s="227" t="s">
        <v>167</v>
      </c>
      <c r="E523" s="38"/>
      <c r="F523" s="230" t="s">
        <v>670</v>
      </c>
      <c r="G523" s="38"/>
      <c r="H523" s="38"/>
      <c r="I523" s="142"/>
      <c r="J523" s="38"/>
      <c r="K523" s="38"/>
      <c r="L523" s="42"/>
      <c r="M523" s="229"/>
      <c r="N523" s="78"/>
      <c r="O523" s="78"/>
      <c r="P523" s="78"/>
      <c r="Q523" s="78"/>
      <c r="R523" s="78"/>
      <c r="S523" s="78"/>
      <c r="T523" s="79"/>
      <c r="AT523" s="16" t="s">
        <v>167</v>
      </c>
      <c r="AU523" s="16" t="s">
        <v>79</v>
      </c>
    </row>
    <row r="524" s="1" customFormat="1">
      <c r="B524" s="37"/>
      <c r="C524" s="38"/>
      <c r="D524" s="227" t="s">
        <v>189</v>
      </c>
      <c r="E524" s="38"/>
      <c r="F524" s="230" t="s">
        <v>1066</v>
      </c>
      <c r="G524" s="38"/>
      <c r="H524" s="38"/>
      <c r="I524" s="142"/>
      <c r="J524" s="38"/>
      <c r="K524" s="38"/>
      <c r="L524" s="42"/>
      <c r="M524" s="229"/>
      <c r="N524" s="78"/>
      <c r="O524" s="78"/>
      <c r="P524" s="78"/>
      <c r="Q524" s="78"/>
      <c r="R524" s="78"/>
      <c r="S524" s="78"/>
      <c r="T524" s="79"/>
      <c r="AT524" s="16" t="s">
        <v>189</v>
      </c>
      <c r="AU524" s="16" t="s">
        <v>79</v>
      </c>
    </row>
    <row r="525" s="11" customFormat="1" ht="25.92" customHeight="1">
      <c r="B525" s="199"/>
      <c r="C525" s="200"/>
      <c r="D525" s="201" t="s">
        <v>70</v>
      </c>
      <c r="E525" s="202" t="s">
        <v>672</v>
      </c>
      <c r="F525" s="202" t="s">
        <v>673</v>
      </c>
      <c r="G525" s="200"/>
      <c r="H525" s="200"/>
      <c r="I525" s="203"/>
      <c r="J525" s="204">
        <f>BK525</f>
        <v>0</v>
      </c>
      <c r="K525" s="200"/>
      <c r="L525" s="205"/>
      <c r="M525" s="206"/>
      <c r="N525" s="207"/>
      <c r="O525" s="207"/>
      <c r="P525" s="208">
        <f>P526+P536</f>
        <v>0</v>
      </c>
      <c r="Q525" s="207"/>
      <c r="R525" s="208">
        <f>R526+R536</f>
        <v>0.018379620000000003</v>
      </c>
      <c r="S525" s="207"/>
      <c r="T525" s="209">
        <f>T526+T536</f>
        <v>0</v>
      </c>
      <c r="AR525" s="210" t="s">
        <v>79</v>
      </c>
      <c r="AT525" s="211" t="s">
        <v>70</v>
      </c>
      <c r="AU525" s="211" t="s">
        <v>71</v>
      </c>
      <c r="AY525" s="210" t="s">
        <v>156</v>
      </c>
      <c r="BK525" s="212">
        <f>BK526+BK536</f>
        <v>0</v>
      </c>
    </row>
    <row r="526" s="11" customFormat="1" ht="22.8" customHeight="1">
      <c r="B526" s="199"/>
      <c r="C526" s="200"/>
      <c r="D526" s="201" t="s">
        <v>70</v>
      </c>
      <c r="E526" s="213" t="s">
        <v>674</v>
      </c>
      <c r="F526" s="213" t="s">
        <v>675</v>
      </c>
      <c r="G526" s="200"/>
      <c r="H526" s="200"/>
      <c r="I526" s="203"/>
      <c r="J526" s="214">
        <f>BK526</f>
        <v>0</v>
      </c>
      <c r="K526" s="200"/>
      <c r="L526" s="205"/>
      <c r="M526" s="206"/>
      <c r="N526" s="207"/>
      <c r="O526" s="207"/>
      <c r="P526" s="208">
        <f>SUM(P527:P535)</f>
        <v>0</v>
      </c>
      <c r="Q526" s="207"/>
      <c r="R526" s="208">
        <f>SUM(R527:R535)</f>
        <v>0</v>
      </c>
      <c r="S526" s="207"/>
      <c r="T526" s="209">
        <f>SUM(T527:T535)</f>
        <v>0</v>
      </c>
      <c r="AR526" s="210" t="s">
        <v>79</v>
      </c>
      <c r="AT526" s="211" t="s">
        <v>70</v>
      </c>
      <c r="AU526" s="211" t="s">
        <v>21</v>
      </c>
      <c r="AY526" s="210" t="s">
        <v>156</v>
      </c>
      <c r="BK526" s="212">
        <f>SUM(BK527:BK535)</f>
        <v>0</v>
      </c>
    </row>
    <row r="527" s="1" customFormat="1" ht="16.5" customHeight="1">
      <c r="B527" s="37"/>
      <c r="C527" s="215" t="s">
        <v>1067</v>
      </c>
      <c r="D527" s="215" t="s">
        <v>158</v>
      </c>
      <c r="E527" s="216" t="s">
        <v>677</v>
      </c>
      <c r="F527" s="217" t="s">
        <v>678</v>
      </c>
      <c r="G527" s="218" t="s">
        <v>161</v>
      </c>
      <c r="H527" s="219">
        <v>91</v>
      </c>
      <c r="I527" s="220"/>
      <c r="J527" s="221">
        <f>ROUND(I527*H527,2)</f>
        <v>0</v>
      </c>
      <c r="K527" s="217" t="s">
        <v>1</v>
      </c>
      <c r="L527" s="42"/>
      <c r="M527" s="222" t="s">
        <v>1</v>
      </c>
      <c r="N527" s="223" t="s">
        <v>42</v>
      </c>
      <c r="O527" s="78"/>
      <c r="P527" s="224">
        <f>O527*H527</f>
        <v>0</v>
      </c>
      <c r="Q527" s="224">
        <v>0</v>
      </c>
      <c r="R527" s="224">
        <f>Q527*H527</f>
        <v>0</v>
      </c>
      <c r="S527" s="224">
        <v>0</v>
      </c>
      <c r="T527" s="225">
        <f>S527*H527</f>
        <v>0</v>
      </c>
      <c r="AR527" s="16" t="s">
        <v>163</v>
      </c>
      <c r="AT527" s="16" t="s">
        <v>158</v>
      </c>
      <c r="AU527" s="16" t="s">
        <v>79</v>
      </c>
      <c r="AY527" s="16" t="s">
        <v>156</v>
      </c>
      <c r="BE527" s="226">
        <f>IF(N527="základní",J527,0)</f>
        <v>0</v>
      </c>
      <c r="BF527" s="226">
        <f>IF(N527="snížená",J527,0)</f>
        <v>0</v>
      </c>
      <c r="BG527" s="226">
        <f>IF(N527="zákl. přenesená",J527,0)</f>
        <v>0</v>
      </c>
      <c r="BH527" s="226">
        <f>IF(N527="sníž. přenesená",J527,0)</f>
        <v>0</v>
      </c>
      <c r="BI527" s="226">
        <f>IF(N527="nulová",J527,0)</f>
        <v>0</v>
      </c>
      <c r="BJ527" s="16" t="s">
        <v>21</v>
      </c>
      <c r="BK527" s="226">
        <f>ROUND(I527*H527,2)</f>
        <v>0</v>
      </c>
      <c r="BL527" s="16" t="s">
        <v>163</v>
      </c>
      <c r="BM527" s="16" t="s">
        <v>1068</v>
      </c>
    </row>
    <row r="528" s="1" customFormat="1">
      <c r="B528" s="37"/>
      <c r="C528" s="38"/>
      <c r="D528" s="227" t="s">
        <v>165</v>
      </c>
      <c r="E528" s="38"/>
      <c r="F528" s="228" t="s">
        <v>678</v>
      </c>
      <c r="G528" s="38"/>
      <c r="H528" s="38"/>
      <c r="I528" s="142"/>
      <c r="J528" s="38"/>
      <c r="K528" s="38"/>
      <c r="L528" s="42"/>
      <c r="M528" s="229"/>
      <c r="N528" s="78"/>
      <c r="O528" s="78"/>
      <c r="P528" s="78"/>
      <c r="Q528" s="78"/>
      <c r="R528" s="78"/>
      <c r="S528" s="78"/>
      <c r="T528" s="79"/>
      <c r="AT528" s="16" t="s">
        <v>165</v>
      </c>
      <c r="AU528" s="16" t="s">
        <v>79</v>
      </c>
    </row>
    <row r="529" s="13" customFormat="1">
      <c r="B529" s="241"/>
      <c r="C529" s="242"/>
      <c r="D529" s="227" t="s">
        <v>169</v>
      </c>
      <c r="E529" s="243" t="s">
        <v>1</v>
      </c>
      <c r="F529" s="244" t="s">
        <v>1069</v>
      </c>
      <c r="G529" s="242"/>
      <c r="H529" s="245">
        <v>91</v>
      </c>
      <c r="I529" s="246"/>
      <c r="J529" s="242"/>
      <c r="K529" s="242"/>
      <c r="L529" s="247"/>
      <c r="M529" s="248"/>
      <c r="N529" s="249"/>
      <c r="O529" s="249"/>
      <c r="P529" s="249"/>
      <c r="Q529" s="249"/>
      <c r="R529" s="249"/>
      <c r="S529" s="249"/>
      <c r="T529" s="250"/>
      <c r="AT529" s="251" t="s">
        <v>169</v>
      </c>
      <c r="AU529" s="251" t="s">
        <v>79</v>
      </c>
      <c r="AV529" s="13" t="s">
        <v>79</v>
      </c>
      <c r="AW529" s="13" t="s">
        <v>34</v>
      </c>
      <c r="AX529" s="13" t="s">
        <v>21</v>
      </c>
      <c r="AY529" s="251" t="s">
        <v>156</v>
      </c>
    </row>
    <row r="530" s="1" customFormat="1" ht="16.5" customHeight="1">
      <c r="B530" s="37"/>
      <c r="C530" s="215" t="s">
        <v>1070</v>
      </c>
      <c r="D530" s="215" t="s">
        <v>158</v>
      </c>
      <c r="E530" s="216" t="s">
        <v>682</v>
      </c>
      <c r="F530" s="217" t="s">
        <v>683</v>
      </c>
      <c r="G530" s="218" t="s">
        <v>185</v>
      </c>
      <c r="H530" s="219">
        <v>8</v>
      </c>
      <c r="I530" s="220"/>
      <c r="J530" s="221">
        <f>ROUND(I530*H530,2)</f>
        <v>0</v>
      </c>
      <c r="K530" s="217" t="s">
        <v>1</v>
      </c>
      <c r="L530" s="42"/>
      <c r="M530" s="222" t="s">
        <v>1</v>
      </c>
      <c r="N530" s="223" t="s">
        <v>42</v>
      </c>
      <c r="O530" s="78"/>
      <c r="P530" s="224">
        <f>O530*H530</f>
        <v>0</v>
      </c>
      <c r="Q530" s="224">
        <v>0</v>
      </c>
      <c r="R530" s="224">
        <f>Q530*H530</f>
        <v>0</v>
      </c>
      <c r="S530" s="224">
        <v>0</v>
      </c>
      <c r="T530" s="225">
        <f>S530*H530</f>
        <v>0</v>
      </c>
      <c r="AR530" s="16" t="s">
        <v>163</v>
      </c>
      <c r="AT530" s="16" t="s">
        <v>158</v>
      </c>
      <c r="AU530" s="16" t="s">
        <v>79</v>
      </c>
      <c r="AY530" s="16" t="s">
        <v>156</v>
      </c>
      <c r="BE530" s="226">
        <f>IF(N530="základní",J530,0)</f>
        <v>0</v>
      </c>
      <c r="BF530" s="226">
        <f>IF(N530="snížená",J530,0)</f>
        <v>0</v>
      </c>
      <c r="BG530" s="226">
        <f>IF(N530="zákl. přenesená",J530,0)</f>
        <v>0</v>
      </c>
      <c r="BH530" s="226">
        <f>IF(N530="sníž. přenesená",J530,0)</f>
        <v>0</v>
      </c>
      <c r="BI530" s="226">
        <f>IF(N530="nulová",J530,0)</f>
        <v>0</v>
      </c>
      <c r="BJ530" s="16" t="s">
        <v>21</v>
      </c>
      <c r="BK530" s="226">
        <f>ROUND(I530*H530,2)</f>
        <v>0</v>
      </c>
      <c r="BL530" s="16" t="s">
        <v>163</v>
      </c>
      <c r="BM530" s="16" t="s">
        <v>1071</v>
      </c>
    </row>
    <row r="531" s="1" customFormat="1">
      <c r="B531" s="37"/>
      <c r="C531" s="38"/>
      <c r="D531" s="227" t="s">
        <v>165</v>
      </c>
      <c r="E531" s="38"/>
      <c r="F531" s="228" t="s">
        <v>683</v>
      </c>
      <c r="G531" s="38"/>
      <c r="H531" s="38"/>
      <c r="I531" s="142"/>
      <c r="J531" s="38"/>
      <c r="K531" s="38"/>
      <c r="L531" s="42"/>
      <c r="M531" s="229"/>
      <c r="N531" s="78"/>
      <c r="O531" s="78"/>
      <c r="P531" s="78"/>
      <c r="Q531" s="78"/>
      <c r="R531" s="78"/>
      <c r="S531" s="78"/>
      <c r="T531" s="79"/>
      <c r="AT531" s="16" t="s">
        <v>165</v>
      </c>
      <c r="AU531" s="16" t="s">
        <v>79</v>
      </c>
    </row>
    <row r="532" s="13" customFormat="1">
      <c r="B532" s="241"/>
      <c r="C532" s="242"/>
      <c r="D532" s="227" t="s">
        <v>169</v>
      </c>
      <c r="E532" s="243" t="s">
        <v>1</v>
      </c>
      <c r="F532" s="244" t="s">
        <v>483</v>
      </c>
      <c r="G532" s="242"/>
      <c r="H532" s="245">
        <v>8</v>
      </c>
      <c r="I532" s="246"/>
      <c r="J532" s="242"/>
      <c r="K532" s="242"/>
      <c r="L532" s="247"/>
      <c r="M532" s="248"/>
      <c r="N532" s="249"/>
      <c r="O532" s="249"/>
      <c r="P532" s="249"/>
      <c r="Q532" s="249"/>
      <c r="R532" s="249"/>
      <c r="S532" s="249"/>
      <c r="T532" s="250"/>
      <c r="AT532" s="251" t="s">
        <v>169</v>
      </c>
      <c r="AU532" s="251" t="s">
        <v>79</v>
      </c>
      <c r="AV532" s="13" t="s">
        <v>79</v>
      </c>
      <c r="AW532" s="13" t="s">
        <v>34</v>
      </c>
      <c r="AX532" s="13" t="s">
        <v>21</v>
      </c>
      <c r="AY532" s="251" t="s">
        <v>156</v>
      </c>
    </row>
    <row r="533" s="1" customFormat="1" ht="16.5" customHeight="1">
      <c r="B533" s="37"/>
      <c r="C533" s="215" t="s">
        <v>1072</v>
      </c>
      <c r="D533" s="215" t="s">
        <v>158</v>
      </c>
      <c r="E533" s="216" t="s">
        <v>686</v>
      </c>
      <c r="F533" s="217" t="s">
        <v>687</v>
      </c>
      <c r="G533" s="218" t="s">
        <v>688</v>
      </c>
      <c r="H533" s="273"/>
      <c r="I533" s="220"/>
      <c r="J533" s="221">
        <f>ROUND(I533*H533,2)</f>
        <v>0</v>
      </c>
      <c r="K533" s="217" t="s">
        <v>162</v>
      </c>
      <c r="L533" s="42"/>
      <c r="M533" s="222" t="s">
        <v>1</v>
      </c>
      <c r="N533" s="223" t="s">
        <v>42</v>
      </c>
      <c r="O533" s="78"/>
      <c r="P533" s="224">
        <f>O533*H533</f>
        <v>0</v>
      </c>
      <c r="Q533" s="224">
        <v>0</v>
      </c>
      <c r="R533" s="224">
        <f>Q533*H533</f>
        <v>0</v>
      </c>
      <c r="S533" s="224">
        <v>0</v>
      </c>
      <c r="T533" s="225">
        <f>S533*H533</f>
        <v>0</v>
      </c>
      <c r="AR533" s="16" t="s">
        <v>279</v>
      </c>
      <c r="AT533" s="16" t="s">
        <v>158</v>
      </c>
      <c r="AU533" s="16" t="s">
        <v>79</v>
      </c>
      <c r="AY533" s="16" t="s">
        <v>156</v>
      </c>
      <c r="BE533" s="226">
        <f>IF(N533="základní",J533,0)</f>
        <v>0</v>
      </c>
      <c r="BF533" s="226">
        <f>IF(N533="snížená",J533,0)</f>
        <v>0</v>
      </c>
      <c r="BG533" s="226">
        <f>IF(N533="zákl. přenesená",J533,0)</f>
        <v>0</v>
      </c>
      <c r="BH533" s="226">
        <f>IF(N533="sníž. přenesená",J533,0)</f>
        <v>0</v>
      </c>
      <c r="BI533" s="226">
        <f>IF(N533="nulová",J533,0)</f>
        <v>0</v>
      </c>
      <c r="BJ533" s="16" t="s">
        <v>21</v>
      </c>
      <c r="BK533" s="226">
        <f>ROUND(I533*H533,2)</f>
        <v>0</v>
      </c>
      <c r="BL533" s="16" t="s">
        <v>279</v>
      </c>
      <c r="BM533" s="16" t="s">
        <v>1073</v>
      </c>
    </row>
    <row r="534" s="1" customFormat="1">
      <c r="B534" s="37"/>
      <c r="C534" s="38"/>
      <c r="D534" s="227" t="s">
        <v>165</v>
      </c>
      <c r="E534" s="38"/>
      <c r="F534" s="228" t="s">
        <v>690</v>
      </c>
      <c r="G534" s="38"/>
      <c r="H534" s="38"/>
      <c r="I534" s="142"/>
      <c r="J534" s="38"/>
      <c r="K534" s="38"/>
      <c r="L534" s="42"/>
      <c r="M534" s="229"/>
      <c r="N534" s="78"/>
      <c r="O534" s="78"/>
      <c r="P534" s="78"/>
      <c r="Q534" s="78"/>
      <c r="R534" s="78"/>
      <c r="S534" s="78"/>
      <c r="T534" s="79"/>
      <c r="AT534" s="16" t="s">
        <v>165</v>
      </c>
      <c r="AU534" s="16" t="s">
        <v>79</v>
      </c>
    </row>
    <row r="535" s="1" customFormat="1">
      <c r="B535" s="37"/>
      <c r="C535" s="38"/>
      <c r="D535" s="227" t="s">
        <v>167</v>
      </c>
      <c r="E535" s="38"/>
      <c r="F535" s="230" t="s">
        <v>691</v>
      </c>
      <c r="G535" s="38"/>
      <c r="H535" s="38"/>
      <c r="I535" s="142"/>
      <c r="J535" s="38"/>
      <c r="K535" s="38"/>
      <c r="L535" s="42"/>
      <c r="M535" s="229"/>
      <c r="N535" s="78"/>
      <c r="O535" s="78"/>
      <c r="P535" s="78"/>
      <c r="Q535" s="78"/>
      <c r="R535" s="78"/>
      <c r="S535" s="78"/>
      <c r="T535" s="79"/>
      <c r="AT535" s="16" t="s">
        <v>167</v>
      </c>
      <c r="AU535" s="16" t="s">
        <v>79</v>
      </c>
    </row>
    <row r="536" s="11" customFormat="1" ht="22.8" customHeight="1">
      <c r="B536" s="199"/>
      <c r="C536" s="200"/>
      <c r="D536" s="201" t="s">
        <v>70</v>
      </c>
      <c r="E536" s="213" t="s">
        <v>692</v>
      </c>
      <c r="F536" s="213" t="s">
        <v>693</v>
      </c>
      <c r="G536" s="200"/>
      <c r="H536" s="200"/>
      <c r="I536" s="203"/>
      <c r="J536" s="214">
        <f>BK536</f>
        <v>0</v>
      </c>
      <c r="K536" s="200"/>
      <c r="L536" s="205"/>
      <c r="M536" s="206"/>
      <c r="N536" s="207"/>
      <c r="O536" s="207"/>
      <c r="P536" s="208">
        <f>SUM(P537:P538)</f>
        <v>0</v>
      </c>
      <c r="Q536" s="207"/>
      <c r="R536" s="208">
        <f>SUM(R537:R538)</f>
        <v>0.018379620000000003</v>
      </c>
      <c r="S536" s="207"/>
      <c r="T536" s="209">
        <f>SUM(T537:T538)</f>
        <v>0</v>
      </c>
      <c r="AR536" s="210" t="s">
        <v>79</v>
      </c>
      <c r="AT536" s="211" t="s">
        <v>70</v>
      </c>
      <c r="AU536" s="211" t="s">
        <v>21</v>
      </c>
      <c r="AY536" s="210" t="s">
        <v>156</v>
      </c>
      <c r="BK536" s="212">
        <f>SUM(BK537:BK538)</f>
        <v>0</v>
      </c>
    </row>
    <row r="537" s="1" customFormat="1" ht="16.5" customHeight="1">
      <c r="B537" s="37"/>
      <c r="C537" s="215" t="s">
        <v>1074</v>
      </c>
      <c r="D537" s="215" t="s">
        <v>158</v>
      </c>
      <c r="E537" s="216" t="s">
        <v>695</v>
      </c>
      <c r="F537" s="217" t="s">
        <v>696</v>
      </c>
      <c r="G537" s="218" t="s">
        <v>161</v>
      </c>
      <c r="H537" s="219">
        <v>87.522000000000006</v>
      </c>
      <c r="I537" s="220"/>
      <c r="J537" s="221">
        <f>ROUND(I537*H537,2)</f>
        <v>0</v>
      </c>
      <c r="K537" s="217" t="s">
        <v>162</v>
      </c>
      <c r="L537" s="42"/>
      <c r="M537" s="222" t="s">
        <v>1</v>
      </c>
      <c r="N537" s="223" t="s">
        <v>42</v>
      </c>
      <c r="O537" s="78"/>
      <c r="P537" s="224">
        <f>O537*H537</f>
        <v>0</v>
      </c>
      <c r="Q537" s="224">
        <v>0.00021000000000000001</v>
      </c>
      <c r="R537" s="224">
        <f>Q537*H537</f>
        <v>0.018379620000000003</v>
      </c>
      <c r="S537" s="224">
        <v>0</v>
      </c>
      <c r="T537" s="225">
        <f>S537*H537</f>
        <v>0</v>
      </c>
      <c r="AR537" s="16" t="s">
        <v>279</v>
      </c>
      <c r="AT537" s="16" t="s">
        <v>158</v>
      </c>
      <c r="AU537" s="16" t="s">
        <v>79</v>
      </c>
      <c r="AY537" s="16" t="s">
        <v>156</v>
      </c>
      <c r="BE537" s="226">
        <f>IF(N537="základní",J537,0)</f>
        <v>0</v>
      </c>
      <c r="BF537" s="226">
        <f>IF(N537="snížená",J537,0)</f>
        <v>0</v>
      </c>
      <c r="BG537" s="226">
        <f>IF(N537="zákl. přenesená",J537,0)</f>
        <v>0</v>
      </c>
      <c r="BH537" s="226">
        <f>IF(N537="sníž. přenesená",J537,0)</f>
        <v>0</v>
      </c>
      <c r="BI537" s="226">
        <f>IF(N537="nulová",J537,0)</f>
        <v>0</v>
      </c>
      <c r="BJ537" s="16" t="s">
        <v>21</v>
      </c>
      <c r="BK537" s="226">
        <f>ROUND(I537*H537,2)</f>
        <v>0</v>
      </c>
      <c r="BL537" s="16" t="s">
        <v>279</v>
      </c>
      <c r="BM537" s="16" t="s">
        <v>1075</v>
      </c>
    </row>
    <row r="538" s="1" customFormat="1">
      <c r="B538" s="37"/>
      <c r="C538" s="38"/>
      <c r="D538" s="227" t="s">
        <v>165</v>
      </c>
      <c r="E538" s="38"/>
      <c r="F538" s="228" t="s">
        <v>698</v>
      </c>
      <c r="G538" s="38"/>
      <c r="H538" s="38"/>
      <c r="I538" s="142"/>
      <c r="J538" s="38"/>
      <c r="K538" s="38"/>
      <c r="L538" s="42"/>
      <c r="M538" s="274"/>
      <c r="N538" s="275"/>
      <c r="O538" s="275"/>
      <c r="P538" s="275"/>
      <c r="Q538" s="275"/>
      <c r="R538" s="275"/>
      <c r="S538" s="275"/>
      <c r="T538" s="276"/>
      <c r="AT538" s="16" t="s">
        <v>165</v>
      </c>
      <c r="AU538" s="16" t="s">
        <v>79</v>
      </c>
    </row>
    <row r="539" s="1" customFormat="1" ht="6.96" customHeight="1">
      <c r="B539" s="56"/>
      <c r="C539" s="57"/>
      <c r="D539" s="57"/>
      <c r="E539" s="57"/>
      <c r="F539" s="57"/>
      <c r="G539" s="57"/>
      <c r="H539" s="57"/>
      <c r="I539" s="166"/>
      <c r="J539" s="57"/>
      <c r="K539" s="57"/>
      <c r="L539" s="42"/>
    </row>
  </sheetData>
  <sheetProtection sheet="1" autoFilter="0" formatColumns="0" formatRows="0" objects="1" scenarios="1" spinCount="100000" saltValue="foFQhyfE9ncSEzmU1Kqy9x0BrO3k83ufIyIR9jYJxBM0SxSWcFLC1ufFWONmYjyfHF3ca23KFk1Sa5Nhmbf4Dg==" hashValue="FlV0vsgPAyVs/CyC4vT5leKHGGPUlVChTsZQDBy0KFOTgLOxchlbnKfbyUxY9dSGYCLa6arWmrEqRjNuVN4rHw==" algorithmName="SHA-512" password="CC35"/>
  <autoFilter ref="C96:K538"/>
  <mergeCells count="12">
    <mergeCell ref="E7:H7"/>
    <mergeCell ref="E9:H9"/>
    <mergeCell ref="E11:H11"/>
    <mergeCell ref="E20:H20"/>
    <mergeCell ref="E29:H29"/>
    <mergeCell ref="E50:H50"/>
    <mergeCell ref="E52:H52"/>
    <mergeCell ref="E54:H54"/>
    <mergeCell ref="E85:H85"/>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92</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ht="12" customHeight="1">
      <c r="B8" s="19"/>
      <c r="D8" s="140" t="s">
        <v>120</v>
      </c>
      <c r="L8" s="19"/>
    </row>
    <row r="9" s="1" customFormat="1" ht="16.5" customHeight="1">
      <c r="B9" s="42"/>
      <c r="E9" s="141" t="s">
        <v>865</v>
      </c>
      <c r="F9" s="1"/>
      <c r="G9" s="1"/>
      <c r="H9" s="1"/>
      <c r="I9" s="142"/>
      <c r="L9" s="42"/>
    </row>
    <row r="10" s="1" customFormat="1" ht="12" customHeight="1">
      <c r="B10" s="42"/>
      <c r="D10" s="140" t="s">
        <v>122</v>
      </c>
      <c r="I10" s="142"/>
      <c r="L10" s="42"/>
    </row>
    <row r="11" s="1" customFormat="1" ht="36.96" customHeight="1">
      <c r="B11" s="42"/>
      <c r="E11" s="143" t="s">
        <v>1076</v>
      </c>
      <c r="F11" s="1"/>
      <c r="G11" s="1"/>
      <c r="H11" s="1"/>
      <c r="I11" s="142"/>
      <c r="L11" s="42"/>
    </row>
    <row r="12" s="1" customFormat="1">
      <c r="B12" s="42"/>
      <c r="I12" s="142"/>
      <c r="L12" s="42"/>
    </row>
    <row r="13" s="1" customFormat="1" ht="12" customHeight="1">
      <c r="B13" s="42"/>
      <c r="D13" s="140" t="s">
        <v>19</v>
      </c>
      <c r="F13" s="16" t="s">
        <v>1</v>
      </c>
      <c r="I13" s="144" t="s">
        <v>20</v>
      </c>
      <c r="J13" s="16" t="s">
        <v>1</v>
      </c>
      <c r="L13" s="42"/>
    </row>
    <row r="14" s="1" customFormat="1" ht="12" customHeight="1">
      <c r="B14" s="42"/>
      <c r="D14" s="140" t="s">
        <v>22</v>
      </c>
      <c r="F14" s="16" t="s">
        <v>23</v>
      </c>
      <c r="I14" s="144" t="s">
        <v>24</v>
      </c>
      <c r="J14" s="145" t="str">
        <f>'Rekapitulace zakázky'!AN8</f>
        <v>16. 3. 2019</v>
      </c>
      <c r="L14" s="42"/>
    </row>
    <row r="15" s="1" customFormat="1" ht="10.8" customHeight="1">
      <c r="B15" s="42"/>
      <c r="I15" s="142"/>
      <c r="L15" s="42"/>
    </row>
    <row r="16" s="1" customFormat="1" ht="12" customHeight="1">
      <c r="B16" s="42"/>
      <c r="D16" s="140" t="s">
        <v>28</v>
      </c>
      <c r="I16" s="144" t="s">
        <v>29</v>
      </c>
      <c r="J16" s="16" t="str">
        <f>IF('Rekapitulace zakázky'!AN10="","",'Rekapitulace zakázky'!AN10)</f>
        <v/>
      </c>
      <c r="L16" s="42"/>
    </row>
    <row r="17" s="1" customFormat="1" ht="18" customHeight="1">
      <c r="B17" s="42"/>
      <c r="E17" s="16" t="str">
        <f>IF('Rekapitulace zakázky'!E11="","",'Rekapitulace zakázky'!E11)</f>
        <v xml:space="preserve"> </v>
      </c>
      <c r="I17" s="144" t="s">
        <v>30</v>
      </c>
      <c r="J17" s="16" t="str">
        <f>IF('Rekapitulace zakázky'!AN11="","",'Rekapitulace zakázky'!AN11)</f>
        <v/>
      </c>
      <c r="L17" s="42"/>
    </row>
    <row r="18" s="1" customFormat="1" ht="6.96" customHeight="1">
      <c r="B18" s="42"/>
      <c r="I18" s="142"/>
      <c r="L18" s="42"/>
    </row>
    <row r="19" s="1" customFormat="1" ht="12" customHeight="1">
      <c r="B19" s="42"/>
      <c r="D19" s="140" t="s">
        <v>31</v>
      </c>
      <c r="I19" s="144" t="s">
        <v>29</v>
      </c>
      <c r="J19" s="32" t="str">
        <f>'Rekapitulace zakázky'!AN13</f>
        <v>Vyplň údaj</v>
      </c>
      <c r="L19" s="42"/>
    </row>
    <row r="20" s="1" customFormat="1" ht="18" customHeight="1">
      <c r="B20" s="42"/>
      <c r="E20" s="32" t="str">
        <f>'Rekapitulace zakázky'!E14</f>
        <v>Vyplň údaj</v>
      </c>
      <c r="F20" s="16"/>
      <c r="G20" s="16"/>
      <c r="H20" s="16"/>
      <c r="I20" s="144" t="s">
        <v>30</v>
      </c>
      <c r="J20" s="32" t="str">
        <f>'Rekapitulace zakázky'!AN14</f>
        <v>Vyplň údaj</v>
      </c>
      <c r="L20" s="42"/>
    </row>
    <row r="21" s="1" customFormat="1" ht="6.96" customHeight="1">
      <c r="B21" s="42"/>
      <c r="I21" s="142"/>
      <c r="L21" s="42"/>
    </row>
    <row r="22" s="1" customFormat="1" ht="12" customHeight="1">
      <c r="B22" s="42"/>
      <c r="D22" s="140" t="s">
        <v>33</v>
      </c>
      <c r="I22" s="144" t="s">
        <v>29</v>
      </c>
      <c r="J22" s="16" t="str">
        <f>IF('Rekapitulace zakázky'!AN16="","",'Rekapitulace zakázky'!AN16)</f>
        <v/>
      </c>
      <c r="L22" s="42"/>
    </row>
    <row r="23" s="1" customFormat="1" ht="18" customHeight="1">
      <c r="B23" s="42"/>
      <c r="E23" s="16" t="str">
        <f>IF('Rekapitulace zakázky'!E17="","",'Rekapitulace zakázky'!E17)</f>
        <v xml:space="preserve"> </v>
      </c>
      <c r="I23" s="144" t="s">
        <v>30</v>
      </c>
      <c r="J23" s="16" t="str">
        <f>IF('Rekapitulace zakázky'!AN17="","",'Rekapitulace zakázky'!AN17)</f>
        <v/>
      </c>
      <c r="L23" s="42"/>
    </row>
    <row r="24" s="1" customFormat="1" ht="6.96" customHeight="1">
      <c r="B24" s="42"/>
      <c r="I24" s="142"/>
      <c r="L24" s="42"/>
    </row>
    <row r="25" s="1" customFormat="1" ht="12" customHeight="1">
      <c r="B25" s="42"/>
      <c r="D25" s="140" t="s">
        <v>35</v>
      </c>
      <c r="I25" s="144" t="s">
        <v>29</v>
      </c>
      <c r="J25" s="16" t="str">
        <f>IF('Rekapitulace zakázky'!AN19="","",'Rekapitulace zakázky'!AN19)</f>
        <v/>
      </c>
      <c r="L25" s="42"/>
    </row>
    <row r="26" s="1" customFormat="1" ht="18" customHeight="1">
      <c r="B26" s="42"/>
      <c r="E26" s="16" t="str">
        <f>IF('Rekapitulace zakázky'!E20="","",'Rekapitulace zakázky'!E20)</f>
        <v xml:space="preserve"> </v>
      </c>
      <c r="I26" s="144" t="s">
        <v>30</v>
      </c>
      <c r="J26" s="16" t="str">
        <f>IF('Rekapitulace zakázky'!AN20="","",'Rekapitulace zakázky'!AN20)</f>
        <v/>
      </c>
      <c r="L26" s="42"/>
    </row>
    <row r="27" s="1" customFormat="1" ht="6.96" customHeight="1">
      <c r="B27" s="42"/>
      <c r="I27" s="142"/>
      <c r="L27" s="42"/>
    </row>
    <row r="28" s="1" customFormat="1" ht="12" customHeight="1">
      <c r="B28" s="42"/>
      <c r="D28" s="140" t="s">
        <v>36</v>
      </c>
      <c r="I28" s="142"/>
      <c r="L28" s="42"/>
    </row>
    <row r="29" s="7" customFormat="1" ht="16.5" customHeight="1">
      <c r="B29" s="146"/>
      <c r="E29" s="147" t="s">
        <v>1</v>
      </c>
      <c r="F29" s="147"/>
      <c r="G29" s="147"/>
      <c r="H29" s="147"/>
      <c r="I29" s="148"/>
      <c r="L29" s="146"/>
    </row>
    <row r="30" s="1" customFormat="1" ht="6.96" customHeight="1">
      <c r="B30" s="42"/>
      <c r="I30" s="142"/>
      <c r="L30" s="42"/>
    </row>
    <row r="31" s="1" customFormat="1" ht="6.96" customHeight="1">
      <c r="B31" s="42"/>
      <c r="D31" s="70"/>
      <c r="E31" s="70"/>
      <c r="F31" s="70"/>
      <c r="G31" s="70"/>
      <c r="H31" s="70"/>
      <c r="I31" s="149"/>
      <c r="J31" s="70"/>
      <c r="K31" s="70"/>
      <c r="L31" s="42"/>
    </row>
    <row r="32" s="1" customFormat="1" ht="25.44" customHeight="1">
      <c r="B32" s="42"/>
      <c r="D32" s="150" t="s">
        <v>37</v>
      </c>
      <c r="I32" s="142"/>
      <c r="J32" s="151">
        <f>ROUND(J88, 2)</f>
        <v>0</v>
      </c>
      <c r="L32" s="42"/>
    </row>
    <row r="33" s="1" customFormat="1" ht="6.96" customHeight="1">
      <c r="B33" s="42"/>
      <c r="D33" s="70"/>
      <c r="E33" s="70"/>
      <c r="F33" s="70"/>
      <c r="G33" s="70"/>
      <c r="H33" s="70"/>
      <c r="I33" s="149"/>
      <c r="J33" s="70"/>
      <c r="K33" s="70"/>
      <c r="L33" s="42"/>
    </row>
    <row r="34" s="1" customFormat="1" ht="14.4" customHeight="1">
      <c r="B34" s="42"/>
      <c r="F34" s="152" t="s">
        <v>39</v>
      </c>
      <c r="I34" s="153" t="s">
        <v>38</v>
      </c>
      <c r="J34" s="152" t="s">
        <v>40</v>
      </c>
      <c r="L34" s="42"/>
    </row>
    <row r="35" s="1" customFormat="1" ht="14.4" customHeight="1">
      <c r="B35" s="42"/>
      <c r="D35" s="140" t="s">
        <v>41</v>
      </c>
      <c r="E35" s="140" t="s">
        <v>42</v>
      </c>
      <c r="F35" s="154">
        <f>ROUND((SUM(BE88:BE213)),  2)</f>
        <v>0</v>
      </c>
      <c r="I35" s="155">
        <v>0.20999999999999999</v>
      </c>
      <c r="J35" s="154">
        <f>ROUND(((SUM(BE88:BE213))*I35),  2)</f>
        <v>0</v>
      </c>
      <c r="L35" s="42"/>
    </row>
    <row r="36" s="1" customFormat="1" ht="14.4" customHeight="1">
      <c r="B36" s="42"/>
      <c r="E36" s="140" t="s">
        <v>43</v>
      </c>
      <c r="F36" s="154">
        <f>ROUND((SUM(BF88:BF213)),  2)</f>
        <v>0</v>
      </c>
      <c r="I36" s="155">
        <v>0.14999999999999999</v>
      </c>
      <c r="J36" s="154">
        <f>ROUND(((SUM(BF88:BF213))*I36),  2)</f>
        <v>0</v>
      </c>
      <c r="L36" s="42"/>
    </row>
    <row r="37" hidden="1" s="1" customFormat="1" ht="14.4" customHeight="1">
      <c r="B37" s="42"/>
      <c r="E37" s="140" t="s">
        <v>44</v>
      </c>
      <c r="F37" s="154">
        <f>ROUND((SUM(BG88:BG213)),  2)</f>
        <v>0</v>
      </c>
      <c r="I37" s="155">
        <v>0.20999999999999999</v>
      </c>
      <c r="J37" s="154">
        <f>0</f>
        <v>0</v>
      </c>
      <c r="L37" s="42"/>
    </row>
    <row r="38" hidden="1" s="1" customFormat="1" ht="14.4" customHeight="1">
      <c r="B38" s="42"/>
      <c r="E38" s="140" t="s">
        <v>45</v>
      </c>
      <c r="F38" s="154">
        <f>ROUND((SUM(BH88:BH213)),  2)</f>
        <v>0</v>
      </c>
      <c r="I38" s="155">
        <v>0.14999999999999999</v>
      </c>
      <c r="J38" s="154">
        <f>0</f>
        <v>0</v>
      </c>
      <c r="L38" s="42"/>
    </row>
    <row r="39" hidden="1" s="1" customFormat="1" ht="14.4" customHeight="1">
      <c r="B39" s="42"/>
      <c r="E39" s="140" t="s">
        <v>46</v>
      </c>
      <c r="F39" s="154">
        <f>ROUND((SUM(BI88:BI213)),  2)</f>
        <v>0</v>
      </c>
      <c r="I39" s="155">
        <v>0</v>
      </c>
      <c r="J39" s="154">
        <f>0</f>
        <v>0</v>
      </c>
      <c r="L39" s="42"/>
    </row>
    <row r="40" s="1" customFormat="1" ht="6.96" customHeight="1">
      <c r="B40" s="42"/>
      <c r="I40" s="142"/>
      <c r="L40" s="42"/>
    </row>
    <row r="41" s="1" customFormat="1" ht="25.44" customHeight="1">
      <c r="B41" s="42"/>
      <c r="C41" s="156"/>
      <c r="D41" s="157" t="s">
        <v>47</v>
      </c>
      <c r="E41" s="158"/>
      <c r="F41" s="158"/>
      <c r="G41" s="159" t="s">
        <v>48</v>
      </c>
      <c r="H41" s="160" t="s">
        <v>49</v>
      </c>
      <c r="I41" s="161"/>
      <c r="J41" s="162">
        <f>SUM(J32:J39)</f>
        <v>0</v>
      </c>
      <c r="K41" s="163"/>
      <c r="L41" s="42"/>
    </row>
    <row r="42" s="1" customFormat="1" ht="14.4" customHeight="1">
      <c r="B42" s="164"/>
      <c r="C42" s="165"/>
      <c r="D42" s="165"/>
      <c r="E42" s="165"/>
      <c r="F42" s="165"/>
      <c r="G42" s="165"/>
      <c r="H42" s="165"/>
      <c r="I42" s="166"/>
      <c r="J42" s="165"/>
      <c r="K42" s="165"/>
      <c r="L42" s="42"/>
    </row>
    <row r="46" s="1" customFormat="1" ht="6.96" customHeight="1">
      <c r="B46" s="167"/>
      <c r="C46" s="168"/>
      <c r="D46" s="168"/>
      <c r="E46" s="168"/>
      <c r="F46" s="168"/>
      <c r="G46" s="168"/>
      <c r="H46" s="168"/>
      <c r="I46" s="169"/>
      <c r="J46" s="168"/>
      <c r="K46" s="168"/>
      <c r="L46" s="42"/>
    </row>
    <row r="47" s="1" customFormat="1" ht="24.96" customHeight="1">
      <c r="B47" s="37"/>
      <c r="C47" s="22" t="s">
        <v>124</v>
      </c>
      <c r="D47" s="38"/>
      <c r="E47" s="38"/>
      <c r="F47" s="38"/>
      <c r="G47" s="38"/>
      <c r="H47" s="38"/>
      <c r="I47" s="142"/>
      <c r="J47" s="38"/>
      <c r="K47" s="38"/>
      <c r="L47" s="42"/>
    </row>
    <row r="48" s="1" customFormat="1" ht="6.96" customHeight="1">
      <c r="B48" s="37"/>
      <c r="C48" s="38"/>
      <c r="D48" s="38"/>
      <c r="E48" s="38"/>
      <c r="F48" s="38"/>
      <c r="G48" s="38"/>
      <c r="H48" s="38"/>
      <c r="I48" s="142"/>
      <c r="J48" s="38"/>
      <c r="K48" s="38"/>
      <c r="L48" s="42"/>
    </row>
    <row r="49" s="1" customFormat="1" ht="12" customHeight="1">
      <c r="B49" s="37"/>
      <c r="C49" s="31" t="s">
        <v>16</v>
      </c>
      <c r="D49" s="38"/>
      <c r="E49" s="38"/>
      <c r="F49" s="38"/>
      <c r="G49" s="38"/>
      <c r="H49" s="38"/>
      <c r="I49" s="142"/>
      <c r="J49" s="38"/>
      <c r="K49" s="38"/>
      <c r="L49" s="42"/>
    </row>
    <row r="50" s="1" customFormat="1" ht="16.5" customHeight="1">
      <c r="B50" s="37"/>
      <c r="C50" s="38"/>
      <c r="D50" s="38"/>
      <c r="E50" s="170" t="str">
        <f>E7</f>
        <v>Oprava mostních objektů v úseku Měcholupy - Žatec</v>
      </c>
      <c r="F50" s="31"/>
      <c r="G50" s="31"/>
      <c r="H50" s="31"/>
      <c r="I50" s="142"/>
      <c r="J50" s="38"/>
      <c r="K50" s="38"/>
      <c r="L50" s="42"/>
    </row>
    <row r="51" ht="12" customHeight="1">
      <c r="B51" s="20"/>
      <c r="C51" s="31" t="s">
        <v>120</v>
      </c>
      <c r="D51" s="21"/>
      <c r="E51" s="21"/>
      <c r="F51" s="21"/>
      <c r="G51" s="21"/>
      <c r="H51" s="21"/>
      <c r="I51" s="135"/>
      <c r="J51" s="21"/>
      <c r="K51" s="21"/>
      <c r="L51" s="19"/>
    </row>
    <row r="52" s="1" customFormat="1" ht="16.5" customHeight="1">
      <c r="B52" s="37"/>
      <c r="C52" s="38"/>
      <c r="D52" s="38"/>
      <c r="E52" s="170" t="s">
        <v>865</v>
      </c>
      <c r="F52" s="38"/>
      <c r="G52" s="38"/>
      <c r="H52" s="38"/>
      <c r="I52" s="142"/>
      <c r="J52" s="38"/>
      <c r="K52" s="38"/>
      <c r="L52" s="42"/>
    </row>
    <row r="53" s="1" customFormat="1" ht="12" customHeight="1">
      <c r="B53" s="37"/>
      <c r="C53" s="31" t="s">
        <v>122</v>
      </c>
      <c r="D53" s="38"/>
      <c r="E53" s="38"/>
      <c r="F53" s="38"/>
      <c r="G53" s="38"/>
      <c r="H53" s="38"/>
      <c r="I53" s="142"/>
      <c r="J53" s="38"/>
      <c r="K53" s="38"/>
      <c r="L53" s="42"/>
    </row>
    <row r="54" s="1" customFormat="1" ht="16.5" customHeight="1">
      <c r="B54" s="37"/>
      <c r="C54" s="38"/>
      <c r="D54" s="38"/>
      <c r="E54" s="63" t="str">
        <f>E11</f>
        <v xml:space="preserve">002 - km 99,587 svršek </v>
      </c>
      <c r="F54" s="38"/>
      <c r="G54" s="38"/>
      <c r="H54" s="38"/>
      <c r="I54" s="142"/>
      <c r="J54" s="38"/>
      <c r="K54" s="38"/>
      <c r="L54" s="42"/>
    </row>
    <row r="55" s="1" customFormat="1" ht="6.96" customHeight="1">
      <c r="B55" s="37"/>
      <c r="C55" s="38"/>
      <c r="D55" s="38"/>
      <c r="E55" s="38"/>
      <c r="F55" s="38"/>
      <c r="G55" s="38"/>
      <c r="H55" s="38"/>
      <c r="I55" s="142"/>
      <c r="J55" s="38"/>
      <c r="K55" s="38"/>
      <c r="L55" s="42"/>
    </row>
    <row r="56" s="1" customFormat="1" ht="12" customHeight="1">
      <c r="B56" s="37"/>
      <c r="C56" s="31" t="s">
        <v>22</v>
      </c>
      <c r="D56" s="38"/>
      <c r="E56" s="38"/>
      <c r="F56" s="26" t="str">
        <f>F14</f>
        <v xml:space="preserve"> </v>
      </c>
      <c r="G56" s="38"/>
      <c r="H56" s="38"/>
      <c r="I56" s="144" t="s">
        <v>24</v>
      </c>
      <c r="J56" s="66" t="str">
        <f>IF(J14="","",J14)</f>
        <v>16. 3. 2019</v>
      </c>
      <c r="K56" s="38"/>
      <c r="L56" s="42"/>
    </row>
    <row r="57" s="1" customFormat="1" ht="6.96" customHeight="1">
      <c r="B57" s="37"/>
      <c r="C57" s="38"/>
      <c r="D57" s="38"/>
      <c r="E57" s="38"/>
      <c r="F57" s="38"/>
      <c r="G57" s="38"/>
      <c r="H57" s="38"/>
      <c r="I57" s="142"/>
      <c r="J57" s="38"/>
      <c r="K57" s="38"/>
      <c r="L57" s="42"/>
    </row>
    <row r="58" s="1" customFormat="1" ht="13.65" customHeight="1">
      <c r="B58" s="37"/>
      <c r="C58" s="31" t="s">
        <v>28</v>
      </c>
      <c r="D58" s="38"/>
      <c r="E58" s="38"/>
      <c r="F58" s="26" t="str">
        <f>E17</f>
        <v xml:space="preserve"> </v>
      </c>
      <c r="G58" s="38"/>
      <c r="H58" s="38"/>
      <c r="I58" s="144" t="s">
        <v>33</v>
      </c>
      <c r="J58" s="35" t="str">
        <f>E23</f>
        <v xml:space="preserve"> </v>
      </c>
      <c r="K58" s="38"/>
      <c r="L58" s="42"/>
    </row>
    <row r="59" s="1" customFormat="1" ht="13.65" customHeight="1">
      <c r="B59" s="37"/>
      <c r="C59" s="31" t="s">
        <v>31</v>
      </c>
      <c r="D59" s="38"/>
      <c r="E59" s="38"/>
      <c r="F59" s="26" t="str">
        <f>IF(E20="","",E20)</f>
        <v>Vyplň údaj</v>
      </c>
      <c r="G59" s="38"/>
      <c r="H59" s="38"/>
      <c r="I59" s="144" t="s">
        <v>35</v>
      </c>
      <c r="J59" s="35" t="str">
        <f>E26</f>
        <v xml:space="preserve"> </v>
      </c>
      <c r="K59" s="38"/>
      <c r="L59" s="42"/>
    </row>
    <row r="60" s="1" customFormat="1" ht="10.32" customHeight="1">
      <c r="B60" s="37"/>
      <c r="C60" s="38"/>
      <c r="D60" s="38"/>
      <c r="E60" s="38"/>
      <c r="F60" s="38"/>
      <c r="G60" s="38"/>
      <c r="H60" s="38"/>
      <c r="I60" s="142"/>
      <c r="J60" s="38"/>
      <c r="K60" s="38"/>
      <c r="L60" s="42"/>
    </row>
    <row r="61" s="1" customFormat="1" ht="29.28" customHeight="1">
      <c r="B61" s="37"/>
      <c r="C61" s="171" t="s">
        <v>125</v>
      </c>
      <c r="D61" s="172"/>
      <c r="E61" s="172"/>
      <c r="F61" s="172"/>
      <c r="G61" s="172"/>
      <c r="H61" s="172"/>
      <c r="I61" s="173"/>
      <c r="J61" s="174" t="s">
        <v>126</v>
      </c>
      <c r="K61" s="172"/>
      <c r="L61" s="42"/>
    </row>
    <row r="62" s="1" customFormat="1" ht="10.32" customHeight="1">
      <c r="B62" s="37"/>
      <c r="C62" s="38"/>
      <c r="D62" s="38"/>
      <c r="E62" s="38"/>
      <c r="F62" s="38"/>
      <c r="G62" s="38"/>
      <c r="H62" s="38"/>
      <c r="I62" s="142"/>
      <c r="J62" s="38"/>
      <c r="K62" s="38"/>
      <c r="L62" s="42"/>
    </row>
    <row r="63" s="1" customFormat="1" ht="22.8" customHeight="1">
      <c r="B63" s="37"/>
      <c r="C63" s="175" t="s">
        <v>127</v>
      </c>
      <c r="D63" s="38"/>
      <c r="E63" s="38"/>
      <c r="F63" s="38"/>
      <c r="G63" s="38"/>
      <c r="H63" s="38"/>
      <c r="I63" s="142"/>
      <c r="J63" s="97">
        <f>J88</f>
        <v>0</v>
      </c>
      <c r="K63" s="38"/>
      <c r="L63" s="42"/>
      <c r="AU63" s="16" t="s">
        <v>128</v>
      </c>
    </row>
    <row r="64" s="8" customFormat="1" ht="24.96" customHeight="1">
      <c r="B64" s="176"/>
      <c r="C64" s="177"/>
      <c r="D64" s="178" t="s">
        <v>129</v>
      </c>
      <c r="E64" s="179"/>
      <c r="F64" s="179"/>
      <c r="G64" s="179"/>
      <c r="H64" s="179"/>
      <c r="I64" s="180"/>
      <c r="J64" s="181">
        <f>J89</f>
        <v>0</v>
      </c>
      <c r="K64" s="177"/>
      <c r="L64" s="182"/>
    </row>
    <row r="65" s="9" customFormat="1" ht="19.92" customHeight="1">
      <c r="B65" s="183"/>
      <c r="C65" s="121"/>
      <c r="D65" s="184" t="s">
        <v>700</v>
      </c>
      <c r="E65" s="185"/>
      <c r="F65" s="185"/>
      <c r="G65" s="185"/>
      <c r="H65" s="185"/>
      <c r="I65" s="186"/>
      <c r="J65" s="187">
        <f>J90</f>
        <v>0</v>
      </c>
      <c r="K65" s="121"/>
      <c r="L65" s="188"/>
    </row>
    <row r="66" s="8" customFormat="1" ht="24.96" customHeight="1">
      <c r="B66" s="176"/>
      <c r="C66" s="177"/>
      <c r="D66" s="178" t="s">
        <v>701</v>
      </c>
      <c r="E66" s="179"/>
      <c r="F66" s="179"/>
      <c r="G66" s="179"/>
      <c r="H66" s="179"/>
      <c r="I66" s="180"/>
      <c r="J66" s="181">
        <f>J187</f>
        <v>0</v>
      </c>
      <c r="K66" s="177"/>
      <c r="L66" s="182"/>
    </row>
    <row r="67" s="1" customFormat="1" ht="21.84" customHeight="1">
      <c r="B67" s="37"/>
      <c r="C67" s="38"/>
      <c r="D67" s="38"/>
      <c r="E67" s="38"/>
      <c r="F67" s="38"/>
      <c r="G67" s="38"/>
      <c r="H67" s="38"/>
      <c r="I67" s="142"/>
      <c r="J67" s="38"/>
      <c r="K67" s="38"/>
      <c r="L67" s="42"/>
    </row>
    <row r="68" s="1" customFormat="1" ht="6.96" customHeight="1">
      <c r="B68" s="56"/>
      <c r="C68" s="57"/>
      <c r="D68" s="57"/>
      <c r="E68" s="57"/>
      <c r="F68" s="57"/>
      <c r="G68" s="57"/>
      <c r="H68" s="57"/>
      <c r="I68" s="166"/>
      <c r="J68" s="57"/>
      <c r="K68" s="57"/>
      <c r="L68" s="42"/>
    </row>
    <row r="72" s="1" customFormat="1" ht="6.96" customHeight="1">
      <c r="B72" s="58"/>
      <c r="C72" s="59"/>
      <c r="D72" s="59"/>
      <c r="E72" s="59"/>
      <c r="F72" s="59"/>
      <c r="G72" s="59"/>
      <c r="H72" s="59"/>
      <c r="I72" s="169"/>
      <c r="J72" s="59"/>
      <c r="K72" s="59"/>
      <c r="L72" s="42"/>
    </row>
    <row r="73" s="1" customFormat="1" ht="24.96" customHeight="1">
      <c r="B73" s="37"/>
      <c r="C73" s="22" t="s">
        <v>141</v>
      </c>
      <c r="D73" s="38"/>
      <c r="E73" s="38"/>
      <c r="F73" s="38"/>
      <c r="G73" s="38"/>
      <c r="H73" s="38"/>
      <c r="I73" s="142"/>
      <c r="J73" s="38"/>
      <c r="K73" s="38"/>
      <c r="L73" s="42"/>
    </row>
    <row r="74" s="1" customFormat="1" ht="6.96" customHeight="1">
      <c r="B74" s="37"/>
      <c r="C74" s="38"/>
      <c r="D74" s="38"/>
      <c r="E74" s="38"/>
      <c r="F74" s="38"/>
      <c r="G74" s="38"/>
      <c r="H74" s="38"/>
      <c r="I74" s="142"/>
      <c r="J74" s="38"/>
      <c r="K74" s="38"/>
      <c r="L74" s="42"/>
    </row>
    <row r="75" s="1" customFormat="1" ht="12" customHeight="1">
      <c r="B75" s="37"/>
      <c r="C75" s="31" t="s">
        <v>16</v>
      </c>
      <c r="D75" s="38"/>
      <c r="E75" s="38"/>
      <c r="F75" s="38"/>
      <c r="G75" s="38"/>
      <c r="H75" s="38"/>
      <c r="I75" s="142"/>
      <c r="J75" s="38"/>
      <c r="K75" s="38"/>
      <c r="L75" s="42"/>
    </row>
    <row r="76" s="1" customFormat="1" ht="16.5" customHeight="1">
      <c r="B76" s="37"/>
      <c r="C76" s="38"/>
      <c r="D76" s="38"/>
      <c r="E76" s="170" t="str">
        <f>E7</f>
        <v>Oprava mostních objektů v úseku Měcholupy - Žatec</v>
      </c>
      <c r="F76" s="31"/>
      <c r="G76" s="31"/>
      <c r="H76" s="31"/>
      <c r="I76" s="142"/>
      <c r="J76" s="38"/>
      <c r="K76" s="38"/>
      <c r="L76" s="42"/>
    </row>
    <row r="77" ht="12" customHeight="1">
      <c r="B77" s="20"/>
      <c r="C77" s="31" t="s">
        <v>120</v>
      </c>
      <c r="D77" s="21"/>
      <c r="E77" s="21"/>
      <c r="F77" s="21"/>
      <c r="G77" s="21"/>
      <c r="H77" s="21"/>
      <c r="I77" s="135"/>
      <c r="J77" s="21"/>
      <c r="K77" s="21"/>
      <c r="L77" s="19"/>
    </row>
    <row r="78" s="1" customFormat="1" ht="16.5" customHeight="1">
      <c r="B78" s="37"/>
      <c r="C78" s="38"/>
      <c r="D78" s="38"/>
      <c r="E78" s="170" t="s">
        <v>865</v>
      </c>
      <c r="F78" s="38"/>
      <c r="G78" s="38"/>
      <c r="H78" s="38"/>
      <c r="I78" s="142"/>
      <c r="J78" s="38"/>
      <c r="K78" s="38"/>
      <c r="L78" s="42"/>
    </row>
    <row r="79" s="1" customFormat="1" ht="12" customHeight="1">
      <c r="B79" s="37"/>
      <c r="C79" s="31" t="s">
        <v>122</v>
      </c>
      <c r="D79" s="38"/>
      <c r="E79" s="38"/>
      <c r="F79" s="38"/>
      <c r="G79" s="38"/>
      <c r="H79" s="38"/>
      <c r="I79" s="142"/>
      <c r="J79" s="38"/>
      <c r="K79" s="38"/>
      <c r="L79" s="42"/>
    </row>
    <row r="80" s="1" customFormat="1" ht="16.5" customHeight="1">
      <c r="B80" s="37"/>
      <c r="C80" s="38"/>
      <c r="D80" s="38"/>
      <c r="E80" s="63" t="str">
        <f>E11</f>
        <v xml:space="preserve">002 - km 99,587 svršek </v>
      </c>
      <c r="F80" s="38"/>
      <c r="G80" s="38"/>
      <c r="H80" s="38"/>
      <c r="I80" s="142"/>
      <c r="J80" s="38"/>
      <c r="K80" s="38"/>
      <c r="L80" s="42"/>
    </row>
    <row r="81" s="1" customFormat="1" ht="6.96" customHeight="1">
      <c r="B81" s="37"/>
      <c r="C81" s="38"/>
      <c r="D81" s="38"/>
      <c r="E81" s="38"/>
      <c r="F81" s="38"/>
      <c r="G81" s="38"/>
      <c r="H81" s="38"/>
      <c r="I81" s="142"/>
      <c r="J81" s="38"/>
      <c r="K81" s="38"/>
      <c r="L81" s="42"/>
    </row>
    <row r="82" s="1" customFormat="1" ht="12" customHeight="1">
      <c r="B82" s="37"/>
      <c r="C82" s="31" t="s">
        <v>22</v>
      </c>
      <c r="D82" s="38"/>
      <c r="E82" s="38"/>
      <c r="F82" s="26" t="str">
        <f>F14</f>
        <v xml:space="preserve"> </v>
      </c>
      <c r="G82" s="38"/>
      <c r="H82" s="38"/>
      <c r="I82" s="144" t="s">
        <v>24</v>
      </c>
      <c r="J82" s="66" t="str">
        <f>IF(J14="","",J14)</f>
        <v>16. 3. 2019</v>
      </c>
      <c r="K82" s="38"/>
      <c r="L82" s="42"/>
    </row>
    <row r="83" s="1" customFormat="1" ht="6.96" customHeight="1">
      <c r="B83" s="37"/>
      <c r="C83" s="38"/>
      <c r="D83" s="38"/>
      <c r="E83" s="38"/>
      <c r="F83" s="38"/>
      <c r="G83" s="38"/>
      <c r="H83" s="38"/>
      <c r="I83" s="142"/>
      <c r="J83" s="38"/>
      <c r="K83" s="38"/>
      <c r="L83" s="42"/>
    </row>
    <row r="84" s="1" customFormat="1" ht="13.65" customHeight="1">
      <c r="B84" s="37"/>
      <c r="C84" s="31" t="s">
        <v>28</v>
      </c>
      <c r="D84" s="38"/>
      <c r="E84" s="38"/>
      <c r="F84" s="26" t="str">
        <f>E17</f>
        <v xml:space="preserve"> </v>
      </c>
      <c r="G84" s="38"/>
      <c r="H84" s="38"/>
      <c r="I84" s="144" t="s">
        <v>33</v>
      </c>
      <c r="J84" s="35" t="str">
        <f>E23</f>
        <v xml:space="preserve"> </v>
      </c>
      <c r="K84" s="38"/>
      <c r="L84" s="42"/>
    </row>
    <row r="85" s="1" customFormat="1" ht="13.65" customHeight="1">
      <c r="B85" s="37"/>
      <c r="C85" s="31" t="s">
        <v>31</v>
      </c>
      <c r="D85" s="38"/>
      <c r="E85" s="38"/>
      <c r="F85" s="26" t="str">
        <f>IF(E20="","",E20)</f>
        <v>Vyplň údaj</v>
      </c>
      <c r="G85" s="38"/>
      <c r="H85" s="38"/>
      <c r="I85" s="144" t="s">
        <v>35</v>
      </c>
      <c r="J85" s="35" t="str">
        <f>E26</f>
        <v xml:space="preserve"> </v>
      </c>
      <c r="K85" s="38"/>
      <c r="L85" s="42"/>
    </row>
    <row r="86" s="1" customFormat="1" ht="10.32" customHeight="1">
      <c r="B86" s="37"/>
      <c r="C86" s="38"/>
      <c r="D86" s="38"/>
      <c r="E86" s="38"/>
      <c r="F86" s="38"/>
      <c r="G86" s="38"/>
      <c r="H86" s="38"/>
      <c r="I86" s="142"/>
      <c r="J86" s="38"/>
      <c r="K86" s="38"/>
      <c r="L86" s="42"/>
    </row>
    <row r="87" s="10" customFormat="1" ht="29.28" customHeight="1">
      <c r="B87" s="189"/>
      <c r="C87" s="190" t="s">
        <v>142</v>
      </c>
      <c r="D87" s="191" t="s">
        <v>56</v>
      </c>
      <c r="E87" s="191" t="s">
        <v>52</v>
      </c>
      <c r="F87" s="191" t="s">
        <v>53</v>
      </c>
      <c r="G87" s="191" t="s">
        <v>143</v>
      </c>
      <c r="H87" s="191" t="s">
        <v>144</v>
      </c>
      <c r="I87" s="192" t="s">
        <v>145</v>
      </c>
      <c r="J87" s="191" t="s">
        <v>126</v>
      </c>
      <c r="K87" s="193" t="s">
        <v>146</v>
      </c>
      <c r="L87" s="194"/>
      <c r="M87" s="87" t="s">
        <v>1</v>
      </c>
      <c r="N87" s="88" t="s">
        <v>41</v>
      </c>
      <c r="O87" s="88" t="s">
        <v>147</v>
      </c>
      <c r="P87" s="88" t="s">
        <v>148</v>
      </c>
      <c r="Q87" s="88" t="s">
        <v>149</v>
      </c>
      <c r="R87" s="88" t="s">
        <v>150</v>
      </c>
      <c r="S87" s="88" t="s">
        <v>151</v>
      </c>
      <c r="T87" s="89" t="s">
        <v>152</v>
      </c>
    </row>
    <row r="88" s="1" customFormat="1" ht="22.8" customHeight="1">
      <c r="B88" s="37"/>
      <c r="C88" s="94" t="s">
        <v>153</v>
      </c>
      <c r="D88" s="38"/>
      <c r="E88" s="38"/>
      <c r="F88" s="38"/>
      <c r="G88" s="38"/>
      <c r="H88" s="38"/>
      <c r="I88" s="142"/>
      <c r="J88" s="195">
        <f>BK88</f>
        <v>0</v>
      </c>
      <c r="K88" s="38"/>
      <c r="L88" s="42"/>
      <c r="M88" s="90"/>
      <c r="N88" s="91"/>
      <c r="O88" s="91"/>
      <c r="P88" s="196">
        <f>P89+P187</f>
        <v>0</v>
      </c>
      <c r="Q88" s="91"/>
      <c r="R88" s="196">
        <f>R89+R187</f>
        <v>74.018000000000001</v>
      </c>
      <c r="S88" s="91"/>
      <c r="T88" s="197">
        <f>T89+T187</f>
        <v>0</v>
      </c>
      <c r="AT88" s="16" t="s">
        <v>70</v>
      </c>
      <c r="AU88" s="16" t="s">
        <v>128</v>
      </c>
      <c r="BK88" s="198">
        <f>BK89+BK187</f>
        <v>0</v>
      </c>
    </row>
    <row r="89" s="11" customFormat="1" ht="25.92" customHeight="1">
      <c r="B89" s="199"/>
      <c r="C89" s="200"/>
      <c r="D89" s="201" t="s">
        <v>70</v>
      </c>
      <c r="E89" s="202" t="s">
        <v>154</v>
      </c>
      <c r="F89" s="202" t="s">
        <v>155</v>
      </c>
      <c r="G89" s="200"/>
      <c r="H89" s="200"/>
      <c r="I89" s="203"/>
      <c r="J89" s="204">
        <f>BK89</f>
        <v>0</v>
      </c>
      <c r="K89" s="200"/>
      <c r="L89" s="205"/>
      <c r="M89" s="206"/>
      <c r="N89" s="207"/>
      <c r="O89" s="207"/>
      <c r="P89" s="208">
        <f>P90</f>
        <v>0</v>
      </c>
      <c r="Q89" s="207"/>
      <c r="R89" s="208">
        <f>R90</f>
        <v>74.018000000000001</v>
      </c>
      <c r="S89" s="207"/>
      <c r="T89" s="209">
        <f>T90</f>
        <v>0</v>
      </c>
      <c r="AR89" s="210" t="s">
        <v>21</v>
      </c>
      <c r="AT89" s="211" t="s">
        <v>70</v>
      </c>
      <c r="AU89" s="211" t="s">
        <v>71</v>
      </c>
      <c r="AY89" s="210" t="s">
        <v>156</v>
      </c>
      <c r="BK89" s="212">
        <f>BK90</f>
        <v>0</v>
      </c>
    </row>
    <row r="90" s="11" customFormat="1" ht="22.8" customHeight="1">
      <c r="B90" s="199"/>
      <c r="C90" s="200"/>
      <c r="D90" s="201" t="s">
        <v>70</v>
      </c>
      <c r="E90" s="213" t="s">
        <v>198</v>
      </c>
      <c r="F90" s="213" t="s">
        <v>702</v>
      </c>
      <c r="G90" s="200"/>
      <c r="H90" s="200"/>
      <c r="I90" s="203"/>
      <c r="J90" s="214">
        <f>BK90</f>
        <v>0</v>
      </c>
      <c r="K90" s="200"/>
      <c r="L90" s="205"/>
      <c r="M90" s="206"/>
      <c r="N90" s="207"/>
      <c r="O90" s="207"/>
      <c r="P90" s="208">
        <f>SUM(P91:P186)</f>
        <v>0</v>
      </c>
      <c r="Q90" s="207"/>
      <c r="R90" s="208">
        <f>SUM(R91:R186)</f>
        <v>74.018000000000001</v>
      </c>
      <c r="S90" s="207"/>
      <c r="T90" s="209">
        <f>SUM(T91:T186)</f>
        <v>0</v>
      </c>
      <c r="AR90" s="210" t="s">
        <v>21</v>
      </c>
      <c r="AT90" s="211" t="s">
        <v>70</v>
      </c>
      <c r="AU90" s="211" t="s">
        <v>21</v>
      </c>
      <c r="AY90" s="210" t="s">
        <v>156</v>
      </c>
      <c r="BK90" s="212">
        <f>SUM(BK91:BK186)</f>
        <v>0</v>
      </c>
    </row>
    <row r="91" s="1" customFormat="1" ht="22.5" customHeight="1">
      <c r="B91" s="37"/>
      <c r="C91" s="215" t="s">
        <v>21</v>
      </c>
      <c r="D91" s="215" t="s">
        <v>158</v>
      </c>
      <c r="E91" s="216" t="s">
        <v>703</v>
      </c>
      <c r="F91" s="217" t="s">
        <v>704</v>
      </c>
      <c r="G91" s="218" t="s">
        <v>177</v>
      </c>
      <c r="H91" s="219">
        <v>1.8</v>
      </c>
      <c r="I91" s="220"/>
      <c r="J91" s="221">
        <f>ROUND(I91*H91,2)</f>
        <v>0</v>
      </c>
      <c r="K91" s="217" t="s">
        <v>705</v>
      </c>
      <c r="L91" s="42"/>
      <c r="M91" s="222" t="s">
        <v>1</v>
      </c>
      <c r="N91" s="223" t="s">
        <v>42</v>
      </c>
      <c r="O91" s="78"/>
      <c r="P91" s="224">
        <f>O91*H91</f>
        <v>0</v>
      </c>
      <c r="Q91" s="224">
        <v>0</v>
      </c>
      <c r="R91" s="224">
        <f>Q91*H91</f>
        <v>0</v>
      </c>
      <c r="S91" s="224">
        <v>0</v>
      </c>
      <c r="T91" s="225">
        <f>S91*H91</f>
        <v>0</v>
      </c>
      <c r="AR91" s="16" t="s">
        <v>163</v>
      </c>
      <c r="AT91" s="16" t="s">
        <v>158</v>
      </c>
      <c r="AU91" s="16" t="s">
        <v>79</v>
      </c>
      <c r="AY91" s="16" t="s">
        <v>156</v>
      </c>
      <c r="BE91" s="226">
        <f>IF(N91="základní",J91,0)</f>
        <v>0</v>
      </c>
      <c r="BF91" s="226">
        <f>IF(N91="snížená",J91,0)</f>
        <v>0</v>
      </c>
      <c r="BG91" s="226">
        <f>IF(N91="zákl. přenesená",J91,0)</f>
        <v>0</v>
      </c>
      <c r="BH91" s="226">
        <f>IF(N91="sníž. přenesená",J91,0)</f>
        <v>0</v>
      </c>
      <c r="BI91" s="226">
        <f>IF(N91="nulová",J91,0)</f>
        <v>0</v>
      </c>
      <c r="BJ91" s="16" t="s">
        <v>21</v>
      </c>
      <c r="BK91" s="226">
        <f>ROUND(I91*H91,2)</f>
        <v>0</v>
      </c>
      <c r="BL91" s="16" t="s">
        <v>163</v>
      </c>
      <c r="BM91" s="16" t="s">
        <v>1077</v>
      </c>
    </row>
    <row r="92" s="1" customFormat="1">
      <c r="B92" s="37"/>
      <c r="C92" s="38"/>
      <c r="D92" s="227" t="s">
        <v>165</v>
      </c>
      <c r="E92" s="38"/>
      <c r="F92" s="228" t="s">
        <v>707</v>
      </c>
      <c r="G92" s="38"/>
      <c r="H92" s="38"/>
      <c r="I92" s="142"/>
      <c r="J92" s="38"/>
      <c r="K92" s="38"/>
      <c r="L92" s="42"/>
      <c r="M92" s="229"/>
      <c r="N92" s="78"/>
      <c r="O92" s="78"/>
      <c r="P92" s="78"/>
      <c r="Q92" s="78"/>
      <c r="R92" s="78"/>
      <c r="S92" s="78"/>
      <c r="T92" s="79"/>
      <c r="AT92" s="16" t="s">
        <v>165</v>
      </c>
      <c r="AU92" s="16" t="s">
        <v>79</v>
      </c>
    </row>
    <row r="93" s="1" customFormat="1">
      <c r="B93" s="37"/>
      <c r="C93" s="38"/>
      <c r="D93" s="227" t="s">
        <v>167</v>
      </c>
      <c r="E93" s="38"/>
      <c r="F93" s="230" t="s">
        <v>708</v>
      </c>
      <c r="G93" s="38"/>
      <c r="H93" s="38"/>
      <c r="I93" s="142"/>
      <c r="J93" s="38"/>
      <c r="K93" s="38"/>
      <c r="L93" s="42"/>
      <c r="M93" s="229"/>
      <c r="N93" s="78"/>
      <c r="O93" s="78"/>
      <c r="P93" s="78"/>
      <c r="Q93" s="78"/>
      <c r="R93" s="78"/>
      <c r="S93" s="78"/>
      <c r="T93" s="79"/>
      <c r="AT93" s="16" t="s">
        <v>167</v>
      </c>
      <c r="AU93" s="16" t="s">
        <v>79</v>
      </c>
    </row>
    <row r="94" s="12" customFormat="1">
      <c r="B94" s="231"/>
      <c r="C94" s="232"/>
      <c r="D94" s="227" t="s">
        <v>169</v>
      </c>
      <c r="E94" s="233" t="s">
        <v>1</v>
      </c>
      <c r="F94" s="234" t="s">
        <v>1078</v>
      </c>
      <c r="G94" s="232"/>
      <c r="H94" s="233" t="s">
        <v>1</v>
      </c>
      <c r="I94" s="235"/>
      <c r="J94" s="232"/>
      <c r="K94" s="232"/>
      <c r="L94" s="236"/>
      <c r="M94" s="237"/>
      <c r="N94" s="238"/>
      <c r="O94" s="238"/>
      <c r="P94" s="238"/>
      <c r="Q94" s="238"/>
      <c r="R94" s="238"/>
      <c r="S94" s="238"/>
      <c r="T94" s="239"/>
      <c r="AT94" s="240" t="s">
        <v>169</v>
      </c>
      <c r="AU94" s="240" t="s">
        <v>79</v>
      </c>
      <c r="AV94" s="12" t="s">
        <v>21</v>
      </c>
      <c r="AW94" s="12" t="s">
        <v>34</v>
      </c>
      <c r="AX94" s="12" t="s">
        <v>71</v>
      </c>
      <c r="AY94" s="240" t="s">
        <v>156</v>
      </c>
    </row>
    <row r="95" s="13" customFormat="1">
      <c r="B95" s="241"/>
      <c r="C95" s="242"/>
      <c r="D95" s="227" t="s">
        <v>169</v>
      </c>
      <c r="E95" s="243" t="s">
        <v>1</v>
      </c>
      <c r="F95" s="244" t="s">
        <v>1079</v>
      </c>
      <c r="G95" s="242"/>
      <c r="H95" s="245">
        <v>1.8</v>
      </c>
      <c r="I95" s="246"/>
      <c r="J95" s="242"/>
      <c r="K95" s="242"/>
      <c r="L95" s="247"/>
      <c r="M95" s="248"/>
      <c r="N95" s="249"/>
      <c r="O95" s="249"/>
      <c r="P95" s="249"/>
      <c r="Q95" s="249"/>
      <c r="R95" s="249"/>
      <c r="S95" s="249"/>
      <c r="T95" s="250"/>
      <c r="AT95" s="251" t="s">
        <v>169</v>
      </c>
      <c r="AU95" s="251" t="s">
        <v>79</v>
      </c>
      <c r="AV95" s="13" t="s">
        <v>79</v>
      </c>
      <c r="AW95" s="13" t="s">
        <v>34</v>
      </c>
      <c r="AX95" s="13" t="s">
        <v>21</v>
      </c>
      <c r="AY95" s="251" t="s">
        <v>156</v>
      </c>
    </row>
    <row r="96" s="1" customFormat="1" ht="22.5" customHeight="1">
      <c r="B96" s="37"/>
      <c r="C96" s="263" t="s">
        <v>79</v>
      </c>
      <c r="D96" s="263" t="s">
        <v>297</v>
      </c>
      <c r="E96" s="264" t="s">
        <v>711</v>
      </c>
      <c r="F96" s="265" t="s">
        <v>712</v>
      </c>
      <c r="G96" s="266" t="s">
        <v>282</v>
      </c>
      <c r="H96" s="267">
        <v>2.8799999999999999</v>
      </c>
      <c r="I96" s="268"/>
      <c r="J96" s="269">
        <f>ROUND(I96*H96,2)</f>
        <v>0</v>
      </c>
      <c r="K96" s="265" t="s">
        <v>705</v>
      </c>
      <c r="L96" s="270"/>
      <c r="M96" s="271" t="s">
        <v>1</v>
      </c>
      <c r="N96" s="272" t="s">
        <v>42</v>
      </c>
      <c r="O96" s="78"/>
      <c r="P96" s="224">
        <f>O96*H96</f>
        <v>0</v>
      </c>
      <c r="Q96" s="224">
        <v>1</v>
      </c>
      <c r="R96" s="224">
        <f>Q96*H96</f>
        <v>2.8799999999999999</v>
      </c>
      <c r="S96" s="224">
        <v>0</v>
      </c>
      <c r="T96" s="225">
        <f>S96*H96</f>
        <v>0</v>
      </c>
      <c r="AR96" s="16" t="s">
        <v>221</v>
      </c>
      <c r="AT96" s="16" t="s">
        <v>297</v>
      </c>
      <c r="AU96" s="16" t="s">
        <v>79</v>
      </c>
      <c r="AY96" s="16" t="s">
        <v>156</v>
      </c>
      <c r="BE96" s="226">
        <f>IF(N96="základní",J96,0)</f>
        <v>0</v>
      </c>
      <c r="BF96" s="226">
        <f>IF(N96="snížená",J96,0)</f>
        <v>0</v>
      </c>
      <c r="BG96" s="226">
        <f>IF(N96="zákl. přenesená",J96,0)</f>
        <v>0</v>
      </c>
      <c r="BH96" s="226">
        <f>IF(N96="sníž. přenesená",J96,0)</f>
        <v>0</v>
      </c>
      <c r="BI96" s="226">
        <f>IF(N96="nulová",J96,0)</f>
        <v>0</v>
      </c>
      <c r="BJ96" s="16" t="s">
        <v>21</v>
      </c>
      <c r="BK96" s="226">
        <f>ROUND(I96*H96,2)</f>
        <v>0</v>
      </c>
      <c r="BL96" s="16" t="s">
        <v>163</v>
      </c>
      <c r="BM96" s="16" t="s">
        <v>1080</v>
      </c>
    </row>
    <row r="97" s="1" customFormat="1">
      <c r="B97" s="37"/>
      <c r="C97" s="38"/>
      <c r="D97" s="227" t="s">
        <v>165</v>
      </c>
      <c r="E97" s="38"/>
      <c r="F97" s="228" t="s">
        <v>712</v>
      </c>
      <c r="G97" s="38"/>
      <c r="H97" s="38"/>
      <c r="I97" s="142"/>
      <c r="J97" s="38"/>
      <c r="K97" s="38"/>
      <c r="L97" s="42"/>
      <c r="M97" s="229"/>
      <c r="N97" s="78"/>
      <c r="O97" s="78"/>
      <c r="P97" s="78"/>
      <c r="Q97" s="78"/>
      <c r="R97" s="78"/>
      <c r="S97" s="78"/>
      <c r="T97" s="79"/>
      <c r="AT97" s="16" t="s">
        <v>165</v>
      </c>
      <c r="AU97" s="16" t="s">
        <v>79</v>
      </c>
    </row>
    <row r="98" s="12" customFormat="1">
      <c r="B98" s="231"/>
      <c r="C98" s="232"/>
      <c r="D98" s="227" t="s">
        <v>169</v>
      </c>
      <c r="E98" s="233" t="s">
        <v>1</v>
      </c>
      <c r="F98" s="234" t="s">
        <v>714</v>
      </c>
      <c r="G98" s="232"/>
      <c r="H98" s="233" t="s">
        <v>1</v>
      </c>
      <c r="I98" s="235"/>
      <c r="J98" s="232"/>
      <c r="K98" s="232"/>
      <c r="L98" s="236"/>
      <c r="M98" s="237"/>
      <c r="N98" s="238"/>
      <c r="O98" s="238"/>
      <c r="P98" s="238"/>
      <c r="Q98" s="238"/>
      <c r="R98" s="238"/>
      <c r="S98" s="238"/>
      <c r="T98" s="239"/>
      <c r="AT98" s="240" t="s">
        <v>169</v>
      </c>
      <c r="AU98" s="240" t="s">
        <v>79</v>
      </c>
      <c r="AV98" s="12" t="s">
        <v>21</v>
      </c>
      <c r="AW98" s="12" t="s">
        <v>34</v>
      </c>
      <c r="AX98" s="12" t="s">
        <v>71</v>
      </c>
      <c r="AY98" s="240" t="s">
        <v>156</v>
      </c>
    </row>
    <row r="99" s="13" customFormat="1">
      <c r="B99" s="241"/>
      <c r="C99" s="242"/>
      <c r="D99" s="227" t="s">
        <v>169</v>
      </c>
      <c r="E99" s="243" t="s">
        <v>1</v>
      </c>
      <c r="F99" s="244" t="s">
        <v>1081</v>
      </c>
      <c r="G99" s="242"/>
      <c r="H99" s="245">
        <v>2.8799999999999999</v>
      </c>
      <c r="I99" s="246"/>
      <c r="J99" s="242"/>
      <c r="K99" s="242"/>
      <c r="L99" s="247"/>
      <c r="M99" s="248"/>
      <c r="N99" s="249"/>
      <c r="O99" s="249"/>
      <c r="P99" s="249"/>
      <c r="Q99" s="249"/>
      <c r="R99" s="249"/>
      <c r="S99" s="249"/>
      <c r="T99" s="250"/>
      <c r="AT99" s="251" t="s">
        <v>169</v>
      </c>
      <c r="AU99" s="251" t="s">
        <v>79</v>
      </c>
      <c r="AV99" s="13" t="s">
        <v>79</v>
      </c>
      <c r="AW99" s="13" t="s">
        <v>34</v>
      </c>
      <c r="AX99" s="13" t="s">
        <v>21</v>
      </c>
      <c r="AY99" s="251" t="s">
        <v>156</v>
      </c>
    </row>
    <row r="100" s="1" customFormat="1" ht="22.5" customHeight="1">
      <c r="B100" s="37"/>
      <c r="C100" s="215" t="s">
        <v>182</v>
      </c>
      <c r="D100" s="215" t="s">
        <v>158</v>
      </c>
      <c r="E100" s="216" t="s">
        <v>716</v>
      </c>
      <c r="F100" s="217" t="s">
        <v>717</v>
      </c>
      <c r="G100" s="218" t="s">
        <v>177</v>
      </c>
      <c r="H100" s="219">
        <v>29.925000000000001</v>
      </c>
      <c r="I100" s="220"/>
      <c r="J100" s="221">
        <f>ROUND(I100*H100,2)</f>
        <v>0</v>
      </c>
      <c r="K100" s="217" t="s">
        <v>705</v>
      </c>
      <c r="L100" s="42"/>
      <c r="M100" s="222" t="s">
        <v>1</v>
      </c>
      <c r="N100" s="223" t="s">
        <v>42</v>
      </c>
      <c r="O100" s="78"/>
      <c r="P100" s="224">
        <f>O100*H100</f>
        <v>0</v>
      </c>
      <c r="Q100" s="224">
        <v>0</v>
      </c>
      <c r="R100" s="224">
        <f>Q100*H100</f>
        <v>0</v>
      </c>
      <c r="S100" s="224">
        <v>0</v>
      </c>
      <c r="T100" s="225">
        <f>S100*H100</f>
        <v>0</v>
      </c>
      <c r="AR100" s="16" t="s">
        <v>163</v>
      </c>
      <c r="AT100" s="16" t="s">
        <v>158</v>
      </c>
      <c r="AU100" s="16" t="s">
        <v>79</v>
      </c>
      <c r="AY100" s="16" t="s">
        <v>156</v>
      </c>
      <c r="BE100" s="226">
        <f>IF(N100="základní",J100,0)</f>
        <v>0</v>
      </c>
      <c r="BF100" s="226">
        <f>IF(N100="snížená",J100,0)</f>
        <v>0</v>
      </c>
      <c r="BG100" s="226">
        <f>IF(N100="zákl. přenesená",J100,0)</f>
        <v>0</v>
      </c>
      <c r="BH100" s="226">
        <f>IF(N100="sníž. přenesená",J100,0)</f>
        <v>0</v>
      </c>
      <c r="BI100" s="226">
        <f>IF(N100="nulová",J100,0)</f>
        <v>0</v>
      </c>
      <c r="BJ100" s="16" t="s">
        <v>21</v>
      </c>
      <c r="BK100" s="226">
        <f>ROUND(I100*H100,2)</f>
        <v>0</v>
      </c>
      <c r="BL100" s="16" t="s">
        <v>163</v>
      </c>
      <c r="BM100" s="16" t="s">
        <v>1082</v>
      </c>
    </row>
    <row r="101" s="1" customFormat="1">
      <c r="B101" s="37"/>
      <c r="C101" s="38"/>
      <c r="D101" s="227" t="s">
        <v>165</v>
      </c>
      <c r="E101" s="38"/>
      <c r="F101" s="228" t="s">
        <v>719</v>
      </c>
      <c r="G101" s="38"/>
      <c r="H101" s="38"/>
      <c r="I101" s="142"/>
      <c r="J101" s="38"/>
      <c r="K101" s="38"/>
      <c r="L101" s="42"/>
      <c r="M101" s="229"/>
      <c r="N101" s="78"/>
      <c r="O101" s="78"/>
      <c r="P101" s="78"/>
      <c r="Q101" s="78"/>
      <c r="R101" s="78"/>
      <c r="S101" s="78"/>
      <c r="T101" s="79"/>
      <c r="AT101" s="16" t="s">
        <v>165</v>
      </c>
      <c r="AU101" s="16" t="s">
        <v>79</v>
      </c>
    </row>
    <row r="102" s="1" customFormat="1">
      <c r="B102" s="37"/>
      <c r="C102" s="38"/>
      <c r="D102" s="227" t="s">
        <v>167</v>
      </c>
      <c r="E102" s="38"/>
      <c r="F102" s="230" t="s">
        <v>720</v>
      </c>
      <c r="G102" s="38"/>
      <c r="H102" s="38"/>
      <c r="I102" s="142"/>
      <c r="J102" s="38"/>
      <c r="K102" s="38"/>
      <c r="L102" s="42"/>
      <c r="M102" s="229"/>
      <c r="N102" s="78"/>
      <c r="O102" s="78"/>
      <c r="P102" s="78"/>
      <c r="Q102" s="78"/>
      <c r="R102" s="78"/>
      <c r="S102" s="78"/>
      <c r="T102" s="79"/>
      <c r="AT102" s="16" t="s">
        <v>167</v>
      </c>
      <c r="AU102" s="16" t="s">
        <v>79</v>
      </c>
    </row>
    <row r="103" s="12" customFormat="1">
      <c r="B103" s="231"/>
      <c r="C103" s="232"/>
      <c r="D103" s="227" t="s">
        <v>169</v>
      </c>
      <c r="E103" s="233" t="s">
        <v>1</v>
      </c>
      <c r="F103" s="234" t="s">
        <v>1083</v>
      </c>
      <c r="G103" s="232"/>
      <c r="H103" s="233" t="s">
        <v>1</v>
      </c>
      <c r="I103" s="235"/>
      <c r="J103" s="232"/>
      <c r="K103" s="232"/>
      <c r="L103" s="236"/>
      <c r="M103" s="237"/>
      <c r="N103" s="238"/>
      <c r="O103" s="238"/>
      <c r="P103" s="238"/>
      <c r="Q103" s="238"/>
      <c r="R103" s="238"/>
      <c r="S103" s="238"/>
      <c r="T103" s="239"/>
      <c r="AT103" s="240" t="s">
        <v>169</v>
      </c>
      <c r="AU103" s="240" t="s">
        <v>79</v>
      </c>
      <c r="AV103" s="12" t="s">
        <v>21</v>
      </c>
      <c r="AW103" s="12" t="s">
        <v>34</v>
      </c>
      <c r="AX103" s="12" t="s">
        <v>71</v>
      </c>
      <c r="AY103" s="240" t="s">
        <v>156</v>
      </c>
    </row>
    <row r="104" s="13" customFormat="1">
      <c r="B104" s="241"/>
      <c r="C104" s="242"/>
      <c r="D104" s="227" t="s">
        <v>169</v>
      </c>
      <c r="E104" s="243" t="s">
        <v>1</v>
      </c>
      <c r="F104" s="244" t="s">
        <v>1084</v>
      </c>
      <c r="G104" s="242"/>
      <c r="H104" s="245">
        <v>29.925000000000001</v>
      </c>
      <c r="I104" s="246"/>
      <c r="J104" s="242"/>
      <c r="K104" s="242"/>
      <c r="L104" s="247"/>
      <c r="M104" s="248"/>
      <c r="N104" s="249"/>
      <c r="O104" s="249"/>
      <c r="P104" s="249"/>
      <c r="Q104" s="249"/>
      <c r="R104" s="249"/>
      <c r="S104" s="249"/>
      <c r="T104" s="250"/>
      <c r="AT104" s="251" t="s">
        <v>169</v>
      </c>
      <c r="AU104" s="251" t="s">
        <v>79</v>
      </c>
      <c r="AV104" s="13" t="s">
        <v>79</v>
      </c>
      <c r="AW104" s="13" t="s">
        <v>34</v>
      </c>
      <c r="AX104" s="13" t="s">
        <v>21</v>
      </c>
      <c r="AY104" s="251" t="s">
        <v>156</v>
      </c>
    </row>
    <row r="105" s="1" customFormat="1" ht="22.5" customHeight="1">
      <c r="B105" s="37"/>
      <c r="C105" s="215" t="s">
        <v>163</v>
      </c>
      <c r="D105" s="215" t="s">
        <v>158</v>
      </c>
      <c r="E105" s="216" t="s">
        <v>723</v>
      </c>
      <c r="F105" s="217" t="s">
        <v>724</v>
      </c>
      <c r="G105" s="218" t="s">
        <v>177</v>
      </c>
      <c r="H105" s="219">
        <v>29.925000000000001</v>
      </c>
      <c r="I105" s="220"/>
      <c r="J105" s="221">
        <f>ROUND(I105*H105,2)</f>
        <v>0</v>
      </c>
      <c r="K105" s="217" t="s">
        <v>705</v>
      </c>
      <c r="L105" s="42"/>
      <c r="M105" s="222" t="s">
        <v>1</v>
      </c>
      <c r="N105" s="223" t="s">
        <v>42</v>
      </c>
      <c r="O105" s="78"/>
      <c r="P105" s="224">
        <f>O105*H105</f>
        <v>0</v>
      </c>
      <c r="Q105" s="224">
        <v>0</v>
      </c>
      <c r="R105" s="224">
        <f>Q105*H105</f>
        <v>0</v>
      </c>
      <c r="S105" s="224">
        <v>0</v>
      </c>
      <c r="T105" s="225">
        <f>S105*H105</f>
        <v>0</v>
      </c>
      <c r="AR105" s="16" t="s">
        <v>163</v>
      </c>
      <c r="AT105" s="16" t="s">
        <v>158</v>
      </c>
      <c r="AU105" s="16" t="s">
        <v>79</v>
      </c>
      <c r="AY105" s="16" t="s">
        <v>156</v>
      </c>
      <c r="BE105" s="226">
        <f>IF(N105="základní",J105,0)</f>
        <v>0</v>
      </c>
      <c r="BF105" s="226">
        <f>IF(N105="snížená",J105,0)</f>
        <v>0</v>
      </c>
      <c r="BG105" s="226">
        <f>IF(N105="zákl. přenesená",J105,0)</f>
        <v>0</v>
      </c>
      <c r="BH105" s="226">
        <f>IF(N105="sníž. přenesená",J105,0)</f>
        <v>0</v>
      </c>
      <c r="BI105" s="226">
        <f>IF(N105="nulová",J105,0)</f>
        <v>0</v>
      </c>
      <c r="BJ105" s="16" t="s">
        <v>21</v>
      </c>
      <c r="BK105" s="226">
        <f>ROUND(I105*H105,2)</f>
        <v>0</v>
      </c>
      <c r="BL105" s="16" t="s">
        <v>163</v>
      </c>
      <c r="BM105" s="16" t="s">
        <v>1085</v>
      </c>
    </row>
    <row r="106" s="1" customFormat="1">
      <c r="B106" s="37"/>
      <c r="C106" s="38"/>
      <c r="D106" s="227" t="s">
        <v>165</v>
      </c>
      <c r="E106" s="38"/>
      <c r="F106" s="228" t="s">
        <v>726</v>
      </c>
      <c r="G106" s="38"/>
      <c r="H106" s="38"/>
      <c r="I106" s="142"/>
      <c r="J106" s="38"/>
      <c r="K106" s="38"/>
      <c r="L106" s="42"/>
      <c r="M106" s="229"/>
      <c r="N106" s="78"/>
      <c r="O106" s="78"/>
      <c r="P106" s="78"/>
      <c r="Q106" s="78"/>
      <c r="R106" s="78"/>
      <c r="S106" s="78"/>
      <c r="T106" s="79"/>
      <c r="AT106" s="16" t="s">
        <v>165</v>
      </c>
      <c r="AU106" s="16" t="s">
        <v>79</v>
      </c>
    </row>
    <row r="107" s="1" customFormat="1">
      <c r="B107" s="37"/>
      <c r="C107" s="38"/>
      <c r="D107" s="227" t="s">
        <v>167</v>
      </c>
      <c r="E107" s="38"/>
      <c r="F107" s="230" t="s">
        <v>727</v>
      </c>
      <c r="G107" s="38"/>
      <c r="H107" s="38"/>
      <c r="I107" s="142"/>
      <c r="J107" s="38"/>
      <c r="K107" s="38"/>
      <c r="L107" s="42"/>
      <c r="M107" s="229"/>
      <c r="N107" s="78"/>
      <c r="O107" s="78"/>
      <c r="P107" s="78"/>
      <c r="Q107" s="78"/>
      <c r="R107" s="78"/>
      <c r="S107" s="78"/>
      <c r="T107" s="79"/>
      <c r="AT107" s="16" t="s">
        <v>167</v>
      </c>
      <c r="AU107" s="16" t="s">
        <v>79</v>
      </c>
    </row>
    <row r="108" s="1" customFormat="1">
      <c r="B108" s="37"/>
      <c r="C108" s="38"/>
      <c r="D108" s="227" t="s">
        <v>189</v>
      </c>
      <c r="E108" s="38"/>
      <c r="F108" s="230" t="s">
        <v>728</v>
      </c>
      <c r="G108" s="38"/>
      <c r="H108" s="38"/>
      <c r="I108" s="142"/>
      <c r="J108" s="38"/>
      <c r="K108" s="38"/>
      <c r="L108" s="42"/>
      <c r="M108" s="229"/>
      <c r="N108" s="78"/>
      <c r="O108" s="78"/>
      <c r="P108" s="78"/>
      <c r="Q108" s="78"/>
      <c r="R108" s="78"/>
      <c r="S108" s="78"/>
      <c r="T108" s="79"/>
      <c r="AT108" s="16" t="s">
        <v>189</v>
      </c>
      <c r="AU108" s="16" t="s">
        <v>79</v>
      </c>
    </row>
    <row r="109" s="12" customFormat="1">
      <c r="B109" s="231"/>
      <c r="C109" s="232"/>
      <c r="D109" s="227" t="s">
        <v>169</v>
      </c>
      <c r="E109" s="233" t="s">
        <v>1</v>
      </c>
      <c r="F109" s="234" t="s">
        <v>1083</v>
      </c>
      <c r="G109" s="232"/>
      <c r="H109" s="233" t="s">
        <v>1</v>
      </c>
      <c r="I109" s="235"/>
      <c r="J109" s="232"/>
      <c r="K109" s="232"/>
      <c r="L109" s="236"/>
      <c r="M109" s="237"/>
      <c r="N109" s="238"/>
      <c r="O109" s="238"/>
      <c r="P109" s="238"/>
      <c r="Q109" s="238"/>
      <c r="R109" s="238"/>
      <c r="S109" s="238"/>
      <c r="T109" s="239"/>
      <c r="AT109" s="240" t="s">
        <v>169</v>
      </c>
      <c r="AU109" s="240" t="s">
        <v>79</v>
      </c>
      <c r="AV109" s="12" t="s">
        <v>21</v>
      </c>
      <c r="AW109" s="12" t="s">
        <v>34</v>
      </c>
      <c r="AX109" s="12" t="s">
        <v>71</v>
      </c>
      <c r="AY109" s="240" t="s">
        <v>156</v>
      </c>
    </row>
    <row r="110" s="13" customFormat="1">
      <c r="B110" s="241"/>
      <c r="C110" s="242"/>
      <c r="D110" s="227" t="s">
        <v>169</v>
      </c>
      <c r="E110" s="243" t="s">
        <v>1</v>
      </c>
      <c r="F110" s="244" t="s">
        <v>1084</v>
      </c>
      <c r="G110" s="242"/>
      <c r="H110" s="245">
        <v>29.925000000000001</v>
      </c>
      <c r="I110" s="246"/>
      <c r="J110" s="242"/>
      <c r="K110" s="242"/>
      <c r="L110" s="247"/>
      <c r="M110" s="248"/>
      <c r="N110" s="249"/>
      <c r="O110" s="249"/>
      <c r="P110" s="249"/>
      <c r="Q110" s="249"/>
      <c r="R110" s="249"/>
      <c r="S110" s="249"/>
      <c r="T110" s="250"/>
      <c r="AT110" s="251" t="s">
        <v>169</v>
      </c>
      <c r="AU110" s="251" t="s">
        <v>79</v>
      </c>
      <c r="AV110" s="13" t="s">
        <v>79</v>
      </c>
      <c r="AW110" s="13" t="s">
        <v>34</v>
      </c>
      <c r="AX110" s="13" t="s">
        <v>21</v>
      </c>
      <c r="AY110" s="251" t="s">
        <v>156</v>
      </c>
    </row>
    <row r="111" s="1" customFormat="1" ht="22.5" customHeight="1">
      <c r="B111" s="37"/>
      <c r="C111" s="263" t="s">
        <v>198</v>
      </c>
      <c r="D111" s="263" t="s">
        <v>297</v>
      </c>
      <c r="E111" s="264" t="s">
        <v>729</v>
      </c>
      <c r="F111" s="265" t="s">
        <v>730</v>
      </c>
      <c r="G111" s="266" t="s">
        <v>282</v>
      </c>
      <c r="H111" s="267">
        <v>71.138000000000005</v>
      </c>
      <c r="I111" s="268"/>
      <c r="J111" s="269">
        <f>ROUND(I111*H111,2)</f>
        <v>0</v>
      </c>
      <c r="K111" s="265" t="s">
        <v>705</v>
      </c>
      <c r="L111" s="270"/>
      <c r="M111" s="271" t="s">
        <v>1</v>
      </c>
      <c r="N111" s="272" t="s">
        <v>42</v>
      </c>
      <c r="O111" s="78"/>
      <c r="P111" s="224">
        <f>O111*H111</f>
        <v>0</v>
      </c>
      <c r="Q111" s="224">
        <v>1</v>
      </c>
      <c r="R111" s="224">
        <f>Q111*H111</f>
        <v>71.138000000000005</v>
      </c>
      <c r="S111" s="224">
        <v>0</v>
      </c>
      <c r="T111" s="225">
        <f>S111*H111</f>
        <v>0</v>
      </c>
      <c r="AR111" s="16" t="s">
        <v>221</v>
      </c>
      <c r="AT111" s="16" t="s">
        <v>297</v>
      </c>
      <c r="AU111" s="16" t="s">
        <v>79</v>
      </c>
      <c r="AY111" s="16" t="s">
        <v>156</v>
      </c>
      <c r="BE111" s="226">
        <f>IF(N111="základní",J111,0)</f>
        <v>0</v>
      </c>
      <c r="BF111" s="226">
        <f>IF(N111="snížená",J111,0)</f>
        <v>0</v>
      </c>
      <c r="BG111" s="226">
        <f>IF(N111="zákl. přenesená",J111,0)</f>
        <v>0</v>
      </c>
      <c r="BH111" s="226">
        <f>IF(N111="sníž. přenesená",J111,0)</f>
        <v>0</v>
      </c>
      <c r="BI111" s="226">
        <f>IF(N111="nulová",J111,0)</f>
        <v>0</v>
      </c>
      <c r="BJ111" s="16" t="s">
        <v>21</v>
      </c>
      <c r="BK111" s="226">
        <f>ROUND(I111*H111,2)</f>
        <v>0</v>
      </c>
      <c r="BL111" s="16" t="s">
        <v>163</v>
      </c>
      <c r="BM111" s="16" t="s">
        <v>1086</v>
      </c>
    </row>
    <row r="112" s="1" customFormat="1">
      <c r="B112" s="37"/>
      <c r="C112" s="38"/>
      <c r="D112" s="227" t="s">
        <v>165</v>
      </c>
      <c r="E112" s="38"/>
      <c r="F112" s="228" t="s">
        <v>730</v>
      </c>
      <c r="G112" s="38"/>
      <c r="H112" s="38"/>
      <c r="I112" s="142"/>
      <c r="J112" s="38"/>
      <c r="K112" s="38"/>
      <c r="L112" s="42"/>
      <c r="M112" s="229"/>
      <c r="N112" s="78"/>
      <c r="O112" s="78"/>
      <c r="P112" s="78"/>
      <c r="Q112" s="78"/>
      <c r="R112" s="78"/>
      <c r="S112" s="78"/>
      <c r="T112" s="79"/>
      <c r="AT112" s="16" t="s">
        <v>165</v>
      </c>
      <c r="AU112" s="16" t="s">
        <v>79</v>
      </c>
    </row>
    <row r="113" s="13" customFormat="1">
      <c r="B113" s="241"/>
      <c r="C113" s="242"/>
      <c r="D113" s="227" t="s">
        <v>169</v>
      </c>
      <c r="E113" s="243" t="s">
        <v>1</v>
      </c>
      <c r="F113" s="244" t="s">
        <v>1087</v>
      </c>
      <c r="G113" s="242"/>
      <c r="H113" s="245">
        <v>71.138000000000005</v>
      </c>
      <c r="I113" s="246"/>
      <c r="J113" s="242"/>
      <c r="K113" s="242"/>
      <c r="L113" s="247"/>
      <c r="M113" s="248"/>
      <c r="N113" s="249"/>
      <c r="O113" s="249"/>
      <c r="P113" s="249"/>
      <c r="Q113" s="249"/>
      <c r="R113" s="249"/>
      <c r="S113" s="249"/>
      <c r="T113" s="250"/>
      <c r="AT113" s="251" t="s">
        <v>169</v>
      </c>
      <c r="AU113" s="251" t="s">
        <v>79</v>
      </c>
      <c r="AV113" s="13" t="s">
        <v>79</v>
      </c>
      <c r="AW113" s="13" t="s">
        <v>34</v>
      </c>
      <c r="AX113" s="13" t="s">
        <v>21</v>
      </c>
      <c r="AY113" s="251" t="s">
        <v>156</v>
      </c>
    </row>
    <row r="114" s="1" customFormat="1" ht="22.5" customHeight="1">
      <c r="B114" s="37"/>
      <c r="C114" s="215" t="s">
        <v>207</v>
      </c>
      <c r="D114" s="215" t="s">
        <v>158</v>
      </c>
      <c r="E114" s="216" t="s">
        <v>733</v>
      </c>
      <c r="F114" s="217" t="s">
        <v>734</v>
      </c>
      <c r="G114" s="218" t="s">
        <v>177</v>
      </c>
      <c r="H114" s="219">
        <v>17.5</v>
      </c>
      <c r="I114" s="220"/>
      <c r="J114" s="221">
        <f>ROUND(I114*H114,2)</f>
        <v>0</v>
      </c>
      <c r="K114" s="217" t="s">
        <v>705</v>
      </c>
      <c r="L114" s="42"/>
      <c r="M114" s="222" t="s">
        <v>1</v>
      </c>
      <c r="N114" s="223" t="s">
        <v>42</v>
      </c>
      <c r="O114" s="78"/>
      <c r="P114" s="224">
        <f>O114*H114</f>
        <v>0</v>
      </c>
      <c r="Q114" s="224">
        <v>0</v>
      </c>
      <c r="R114" s="224">
        <f>Q114*H114</f>
        <v>0</v>
      </c>
      <c r="S114" s="224">
        <v>0</v>
      </c>
      <c r="T114" s="225">
        <f>S114*H114</f>
        <v>0</v>
      </c>
      <c r="AR114" s="16" t="s">
        <v>163</v>
      </c>
      <c r="AT114" s="16" t="s">
        <v>158</v>
      </c>
      <c r="AU114" s="16" t="s">
        <v>79</v>
      </c>
      <c r="AY114" s="16" t="s">
        <v>156</v>
      </c>
      <c r="BE114" s="226">
        <f>IF(N114="základní",J114,0)</f>
        <v>0</v>
      </c>
      <c r="BF114" s="226">
        <f>IF(N114="snížená",J114,0)</f>
        <v>0</v>
      </c>
      <c r="BG114" s="226">
        <f>IF(N114="zákl. přenesená",J114,0)</f>
        <v>0</v>
      </c>
      <c r="BH114" s="226">
        <f>IF(N114="sníž. přenesená",J114,0)</f>
        <v>0</v>
      </c>
      <c r="BI114" s="226">
        <f>IF(N114="nulová",J114,0)</f>
        <v>0</v>
      </c>
      <c r="BJ114" s="16" t="s">
        <v>21</v>
      </c>
      <c r="BK114" s="226">
        <f>ROUND(I114*H114,2)</f>
        <v>0</v>
      </c>
      <c r="BL114" s="16" t="s">
        <v>163</v>
      </c>
      <c r="BM114" s="16" t="s">
        <v>1088</v>
      </c>
    </row>
    <row r="115" s="1" customFormat="1">
      <c r="B115" s="37"/>
      <c r="C115" s="38"/>
      <c r="D115" s="227" t="s">
        <v>165</v>
      </c>
      <c r="E115" s="38"/>
      <c r="F115" s="228" t="s">
        <v>736</v>
      </c>
      <c r="G115" s="38"/>
      <c r="H115" s="38"/>
      <c r="I115" s="142"/>
      <c r="J115" s="38"/>
      <c r="K115" s="38"/>
      <c r="L115" s="42"/>
      <c r="M115" s="229"/>
      <c r="N115" s="78"/>
      <c r="O115" s="78"/>
      <c r="P115" s="78"/>
      <c r="Q115" s="78"/>
      <c r="R115" s="78"/>
      <c r="S115" s="78"/>
      <c r="T115" s="79"/>
      <c r="AT115" s="16" t="s">
        <v>165</v>
      </c>
      <c r="AU115" s="16" t="s">
        <v>79</v>
      </c>
    </row>
    <row r="116" s="1" customFormat="1">
      <c r="B116" s="37"/>
      <c r="C116" s="38"/>
      <c r="D116" s="227" t="s">
        <v>167</v>
      </c>
      <c r="E116" s="38"/>
      <c r="F116" s="230" t="s">
        <v>737</v>
      </c>
      <c r="G116" s="38"/>
      <c r="H116" s="38"/>
      <c r="I116" s="142"/>
      <c r="J116" s="38"/>
      <c r="K116" s="38"/>
      <c r="L116" s="42"/>
      <c r="M116" s="229"/>
      <c r="N116" s="78"/>
      <c r="O116" s="78"/>
      <c r="P116" s="78"/>
      <c r="Q116" s="78"/>
      <c r="R116" s="78"/>
      <c r="S116" s="78"/>
      <c r="T116" s="79"/>
      <c r="AT116" s="16" t="s">
        <v>167</v>
      </c>
      <c r="AU116" s="16" t="s">
        <v>79</v>
      </c>
    </row>
    <row r="117" s="1" customFormat="1">
      <c r="B117" s="37"/>
      <c r="C117" s="38"/>
      <c r="D117" s="227" t="s">
        <v>189</v>
      </c>
      <c r="E117" s="38"/>
      <c r="F117" s="230" t="s">
        <v>738</v>
      </c>
      <c r="G117" s="38"/>
      <c r="H117" s="38"/>
      <c r="I117" s="142"/>
      <c r="J117" s="38"/>
      <c r="K117" s="38"/>
      <c r="L117" s="42"/>
      <c r="M117" s="229"/>
      <c r="N117" s="78"/>
      <c r="O117" s="78"/>
      <c r="P117" s="78"/>
      <c r="Q117" s="78"/>
      <c r="R117" s="78"/>
      <c r="S117" s="78"/>
      <c r="T117" s="79"/>
      <c r="AT117" s="16" t="s">
        <v>189</v>
      </c>
      <c r="AU117" s="16" t="s">
        <v>79</v>
      </c>
    </row>
    <row r="118" s="12" customFormat="1">
      <c r="B118" s="231"/>
      <c r="C118" s="232"/>
      <c r="D118" s="227" t="s">
        <v>169</v>
      </c>
      <c r="E118" s="233" t="s">
        <v>1</v>
      </c>
      <c r="F118" s="234" t="s">
        <v>1089</v>
      </c>
      <c r="G118" s="232"/>
      <c r="H118" s="233" t="s">
        <v>1</v>
      </c>
      <c r="I118" s="235"/>
      <c r="J118" s="232"/>
      <c r="K118" s="232"/>
      <c r="L118" s="236"/>
      <c r="M118" s="237"/>
      <c r="N118" s="238"/>
      <c r="O118" s="238"/>
      <c r="P118" s="238"/>
      <c r="Q118" s="238"/>
      <c r="R118" s="238"/>
      <c r="S118" s="238"/>
      <c r="T118" s="239"/>
      <c r="AT118" s="240" t="s">
        <v>169</v>
      </c>
      <c r="AU118" s="240" t="s">
        <v>79</v>
      </c>
      <c r="AV118" s="12" t="s">
        <v>21</v>
      </c>
      <c r="AW118" s="12" t="s">
        <v>34</v>
      </c>
      <c r="AX118" s="12" t="s">
        <v>71</v>
      </c>
      <c r="AY118" s="240" t="s">
        <v>156</v>
      </c>
    </row>
    <row r="119" s="13" customFormat="1">
      <c r="B119" s="241"/>
      <c r="C119" s="242"/>
      <c r="D119" s="227" t="s">
        <v>169</v>
      </c>
      <c r="E119" s="243" t="s">
        <v>1</v>
      </c>
      <c r="F119" s="244" t="s">
        <v>1090</v>
      </c>
      <c r="G119" s="242"/>
      <c r="H119" s="245">
        <v>17.5</v>
      </c>
      <c r="I119" s="246"/>
      <c r="J119" s="242"/>
      <c r="K119" s="242"/>
      <c r="L119" s="247"/>
      <c r="M119" s="248"/>
      <c r="N119" s="249"/>
      <c r="O119" s="249"/>
      <c r="P119" s="249"/>
      <c r="Q119" s="249"/>
      <c r="R119" s="249"/>
      <c r="S119" s="249"/>
      <c r="T119" s="250"/>
      <c r="AT119" s="251" t="s">
        <v>169</v>
      </c>
      <c r="AU119" s="251" t="s">
        <v>79</v>
      </c>
      <c r="AV119" s="13" t="s">
        <v>79</v>
      </c>
      <c r="AW119" s="13" t="s">
        <v>34</v>
      </c>
      <c r="AX119" s="13" t="s">
        <v>21</v>
      </c>
      <c r="AY119" s="251" t="s">
        <v>156</v>
      </c>
    </row>
    <row r="120" s="1" customFormat="1" ht="22.5" customHeight="1">
      <c r="B120" s="37"/>
      <c r="C120" s="215" t="s">
        <v>215</v>
      </c>
      <c r="D120" s="215" t="s">
        <v>158</v>
      </c>
      <c r="E120" s="216" t="s">
        <v>746</v>
      </c>
      <c r="F120" s="217" t="s">
        <v>747</v>
      </c>
      <c r="G120" s="218" t="s">
        <v>748</v>
      </c>
      <c r="H120" s="219">
        <v>0.02</v>
      </c>
      <c r="I120" s="220"/>
      <c r="J120" s="221">
        <f>ROUND(I120*H120,2)</f>
        <v>0</v>
      </c>
      <c r="K120" s="217" t="s">
        <v>705</v>
      </c>
      <c r="L120" s="42"/>
      <c r="M120" s="222" t="s">
        <v>1</v>
      </c>
      <c r="N120" s="223" t="s">
        <v>42</v>
      </c>
      <c r="O120" s="78"/>
      <c r="P120" s="224">
        <f>O120*H120</f>
        <v>0</v>
      </c>
      <c r="Q120" s="224">
        <v>0</v>
      </c>
      <c r="R120" s="224">
        <f>Q120*H120</f>
        <v>0</v>
      </c>
      <c r="S120" s="224">
        <v>0</v>
      </c>
      <c r="T120" s="225">
        <f>S120*H120</f>
        <v>0</v>
      </c>
      <c r="AR120" s="16" t="s">
        <v>163</v>
      </c>
      <c r="AT120" s="16" t="s">
        <v>158</v>
      </c>
      <c r="AU120" s="16" t="s">
        <v>79</v>
      </c>
      <c r="AY120" s="16" t="s">
        <v>156</v>
      </c>
      <c r="BE120" s="226">
        <f>IF(N120="základní",J120,0)</f>
        <v>0</v>
      </c>
      <c r="BF120" s="226">
        <f>IF(N120="snížená",J120,0)</f>
        <v>0</v>
      </c>
      <c r="BG120" s="226">
        <f>IF(N120="zákl. přenesená",J120,0)</f>
        <v>0</v>
      </c>
      <c r="BH120" s="226">
        <f>IF(N120="sníž. přenesená",J120,0)</f>
        <v>0</v>
      </c>
      <c r="BI120" s="226">
        <f>IF(N120="nulová",J120,0)</f>
        <v>0</v>
      </c>
      <c r="BJ120" s="16" t="s">
        <v>21</v>
      </c>
      <c r="BK120" s="226">
        <f>ROUND(I120*H120,2)</f>
        <v>0</v>
      </c>
      <c r="BL120" s="16" t="s">
        <v>163</v>
      </c>
      <c r="BM120" s="16" t="s">
        <v>1091</v>
      </c>
    </row>
    <row r="121" s="1" customFormat="1">
      <c r="B121" s="37"/>
      <c r="C121" s="38"/>
      <c r="D121" s="227" t="s">
        <v>165</v>
      </c>
      <c r="E121" s="38"/>
      <c r="F121" s="228" t="s">
        <v>750</v>
      </c>
      <c r="G121" s="38"/>
      <c r="H121" s="38"/>
      <c r="I121" s="142"/>
      <c r="J121" s="38"/>
      <c r="K121" s="38"/>
      <c r="L121" s="42"/>
      <c r="M121" s="229"/>
      <c r="N121" s="78"/>
      <c r="O121" s="78"/>
      <c r="P121" s="78"/>
      <c r="Q121" s="78"/>
      <c r="R121" s="78"/>
      <c r="S121" s="78"/>
      <c r="T121" s="79"/>
      <c r="AT121" s="16" t="s">
        <v>165</v>
      </c>
      <c r="AU121" s="16" t="s">
        <v>79</v>
      </c>
    </row>
    <row r="122" s="1" customFormat="1">
      <c r="B122" s="37"/>
      <c r="C122" s="38"/>
      <c r="D122" s="227" t="s">
        <v>167</v>
      </c>
      <c r="E122" s="38"/>
      <c r="F122" s="230" t="s">
        <v>751</v>
      </c>
      <c r="G122" s="38"/>
      <c r="H122" s="38"/>
      <c r="I122" s="142"/>
      <c r="J122" s="38"/>
      <c r="K122" s="38"/>
      <c r="L122" s="42"/>
      <c r="M122" s="229"/>
      <c r="N122" s="78"/>
      <c r="O122" s="78"/>
      <c r="P122" s="78"/>
      <c r="Q122" s="78"/>
      <c r="R122" s="78"/>
      <c r="S122" s="78"/>
      <c r="T122" s="79"/>
      <c r="AT122" s="16" t="s">
        <v>167</v>
      </c>
      <c r="AU122" s="16" t="s">
        <v>79</v>
      </c>
    </row>
    <row r="123" s="1" customFormat="1">
      <c r="B123" s="37"/>
      <c r="C123" s="38"/>
      <c r="D123" s="227" t="s">
        <v>189</v>
      </c>
      <c r="E123" s="38"/>
      <c r="F123" s="230" t="s">
        <v>752</v>
      </c>
      <c r="G123" s="38"/>
      <c r="H123" s="38"/>
      <c r="I123" s="142"/>
      <c r="J123" s="38"/>
      <c r="K123" s="38"/>
      <c r="L123" s="42"/>
      <c r="M123" s="229"/>
      <c r="N123" s="78"/>
      <c r="O123" s="78"/>
      <c r="P123" s="78"/>
      <c r="Q123" s="78"/>
      <c r="R123" s="78"/>
      <c r="S123" s="78"/>
      <c r="T123" s="79"/>
      <c r="AT123" s="16" t="s">
        <v>189</v>
      </c>
      <c r="AU123" s="16" t="s">
        <v>79</v>
      </c>
    </row>
    <row r="124" s="12" customFormat="1">
      <c r="B124" s="231"/>
      <c r="C124" s="232"/>
      <c r="D124" s="227" t="s">
        <v>169</v>
      </c>
      <c r="E124" s="233" t="s">
        <v>1</v>
      </c>
      <c r="F124" s="234" t="s">
        <v>1092</v>
      </c>
      <c r="G124" s="232"/>
      <c r="H124" s="233" t="s">
        <v>1</v>
      </c>
      <c r="I124" s="235"/>
      <c r="J124" s="232"/>
      <c r="K124" s="232"/>
      <c r="L124" s="236"/>
      <c r="M124" s="237"/>
      <c r="N124" s="238"/>
      <c r="O124" s="238"/>
      <c r="P124" s="238"/>
      <c r="Q124" s="238"/>
      <c r="R124" s="238"/>
      <c r="S124" s="238"/>
      <c r="T124" s="239"/>
      <c r="AT124" s="240" t="s">
        <v>169</v>
      </c>
      <c r="AU124" s="240" t="s">
        <v>79</v>
      </c>
      <c r="AV124" s="12" t="s">
        <v>21</v>
      </c>
      <c r="AW124" s="12" t="s">
        <v>34</v>
      </c>
      <c r="AX124" s="12" t="s">
        <v>71</v>
      </c>
      <c r="AY124" s="240" t="s">
        <v>156</v>
      </c>
    </row>
    <row r="125" s="13" customFormat="1">
      <c r="B125" s="241"/>
      <c r="C125" s="242"/>
      <c r="D125" s="227" t="s">
        <v>169</v>
      </c>
      <c r="E125" s="243" t="s">
        <v>1</v>
      </c>
      <c r="F125" s="244" t="s">
        <v>1093</v>
      </c>
      <c r="G125" s="242"/>
      <c r="H125" s="245">
        <v>0.02</v>
      </c>
      <c r="I125" s="246"/>
      <c r="J125" s="242"/>
      <c r="K125" s="242"/>
      <c r="L125" s="247"/>
      <c r="M125" s="248"/>
      <c r="N125" s="249"/>
      <c r="O125" s="249"/>
      <c r="P125" s="249"/>
      <c r="Q125" s="249"/>
      <c r="R125" s="249"/>
      <c r="S125" s="249"/>
      <c r="T125" s="250"/>
      <c r="AT125" s="251" t="s">
        <v>169</v>
      </c>
      <c r="AU125" s="251" t="s">
        <v>79</v>
      </c>
      <c r="AV125" s="13" t="s">
        <v>79</v>
      </c>
      <c r="AW125" s="13" t="s">
        <v>34</v>
      </c>
      <c r="AX125" s="13" t="s">
        <v>21</v>
      </c>
      <c r="AY125" s="251" t="s">
        <v>156</v>
      </c>
    </row>
    <row r="126" s="1" customFormat="1" ht="22.5" customHeight="1">
      <c r="B126" s="37"/>
      <c r="C126" s="215" t="s">
        <v>221</v>
      </c>
      <c r="D126" s="215" t="s">
        <v>158</v>
      </c>
      <c r="E126" s="216" t="s">
        <v>755</v>
      </c>
      <c r="F126" s="217" t="s">
        <v>756</v>
      </c>
      <c r="G126" s="218" t="s">
        <v>748</v>
      </c>
      <c r="H126" s="219">
        <v>0.02</v>
      </c>
      <c r="I126" s="220"/>
      <c r="J126" s="221">
        <f>ROUND(I126*H126,2)</f>
        <v>0</v>
      </c>
      <c r="K126" s="217" t="s">
        <v>705</v>
      </c>
      <c r="L126" s="42"/>
      <c r="M126" s="222" t="s">
        <v>1</v>
      </c>
      <c r="N126" s="223" t="s">
        <v>42</v>
      </c>
      <c r="O126" s="78"/>
      <c r="P126" s="224">
        <f>O126*H126</f>
        <v>0</v>
      </c>
      <c r="Q126" s="224">
        <v>0</v>
      </c>
      <c r="R126" s="224">
        <f>Q126*H126</f>
        <v>0</v>
      </c>
      <c r="S126" s="224">
        <v>0</v>
      </c>
      <c r="T126" s="225">
        <f>S126*H126</f>
        <v>0</v>
      </c>
      <c r="AR126" s="16" t="s">
        <v>163</v>
      </c>
      <c r="AT126" s="16" t="s">
        <v>158</v>
      </c>
      <c r="AU126" s="16" t="s">
        <v>79</v>
      </c>
      <c r="AY126" s="16" t="s">
        <v>156</v>
      </c>
      <c r="BE126" s="226">
        <f>IF(N126="základní",J126,0)</f>
        <v>0</v>
      </c>
      <c r="BF126" s="226">
        <f>IF(N126="snížená",J126,0)</f>
        <v>0</v>
      </c>
      <c r="BG126" s="226">
        <f>IF(N126="zákl. přenesená",J126,0)</f>
        <v>0</v>
      </c>
      <c r="BH126" s="226">
        <f>IF(N126="sníž. přenesená",J126,0)</f>
        <v>0</v>
      </c>
      <c r="BI126" s="226">
        <f>IF(N126="nulová",J126,0)</f>
        <v>0</v>
      </c>
      <c r="BJ126" s="16" t="s">
        <v>21</v>
      </c>
      <c r="BK126" s="226">
        <f>ROUND(I126*H126,2)</f>
        <v>0</v>
      </c>
      <c r="BL126" s="16" t="s">
        <v>163</v>
      </c>
      <c r="BM126" s="16" t="s">
        <v>1094</v>
      </c>
    </row>
    <row r="127" s="1" customFormat="1">
      <c r="B127" s="37"/>
      <c r="C127" s="38"/>
      <c r="D127" s="227" t="s">
        <v>165</v>
      </c>
      <c r="E127" s="38"/>
      <c r="F127" s="228" t="s">
        <v>758</v>
      </c>
      <c r="G127" s="38"/>
      <c r="H127" s="38"/>
      <c r="I127" s="142"/>
      <c r="J127" s="38"/>
      <c r="K127" s="38"/>
      <c r="L127" s="42"/>
      <c r="M127" s="229"/>
      <c r="N127" s="78"/>
      <c r="O127" s="78"/>
      <c r="P127" s="78"/>
      <c r="Q127" s="78"/>
      <c r="R127" s="78"/>
      <c r="S127" s="78"/>
      <c r="T127" s="79"/>
      <c r="AT127" s="16" t="s">
        <v>165</v>
      </c>
      <c r="AU127" s="16" t="s">
        <v>79</v>
      </c>
    </row>
    <row r="128" s="1" customFormat="1">
      <c r="B128" s="37"/>
      <c r="C128" s="38"/>
      <c r="D128" s="227" t="s">
        <v>167</v>
      </c>
      <c r="E128" s="38"/>
      <c r="F128" s="230" t="s">
        <v>759</v>
      </c>
      <c r="G128" s="38"/>
      <c r="H128" s="38"/>
      <c r="I128" s="142"/>
      <c r="J128" s="38"/>
      <c r="K128" s="38"/>
      <c r="L128" s="42"/>
      <c r="M128" s="229"/>
      <c r="N128" s="78"/>
      <c r="O128" s="78"/>
      <c r="P128" s="78"/>
      <c r="Q128" s="78"/>
      <c r="R128" s="78"/>
      <c r="S128" s="78"/>
      <c r="T128" s="79"/>
      <c r="AT128" s="16" t="s">
        <v>167</v>
      </c>
      <c r="AU128" s="16" t="s">
        <v>79</v>
      </c>
    </row>
    <row r="129" s="1" customFormat="1">
      <c r="B129" s="37"/>
      <c r="C129" s="38"/>
      <c r="D129" s="227" t="s">
        <v>189</v>
      </c>
      <c r="E129" s="38"/>
      <c r="F129" s="230" t="s">
        <v>760</v>
      </c>
      <c r="G129" s="38"/>
      <c r="H129" s="38"/>
      <c r="I129" s="142"/>
      <c r="J129" s="38"/>
      <c r="K129" s="38"/>
      <c r="L129" s="42"/>
      <c r="M129" s="229"/>
      <c r="N129" s="78"/>
      <c r="O129" s="78"/>
      <c r="P129" s="78"/>
      <c r="Q129" s="78"/>
      <c r="R129" s="78"/>
      <c r="S129" s="78"/>
      <c r="T129" s="79"/>
      <c r="AT129" s="16" t="s">
        <v>189</v>
      </c>
      <c r="AU129" s="16" t="s">
        <v>79</v>
      </c>
    </row>
    <row r="130" s="12" customFormat="1">
      <c r="B130" s="231"/>
      <c r="C130" s="232"/>
      <c r="D130" s="227" t="s">
        <v>169</v>
      </c>
      <c r="E130" s="233" t="s">
        <v>1</v>
      </c>
      <c r="F130" s="234" t="s">
        <v>1092</v>
      </c>
      <c r="G130" s="232"/>
      <c r="H130" s="233" t="s">
        <v>1</v>
      </c>
      <c r="I130" s="235"/>
      <c r="J130" s="232"/>
      <c r="K130" s="232"/>
      <c r="L130" s="236"/>
      <c r="M130" s="237"/>
      <c r="N130" s="238"/>
      <c r="O130" s="238"/>
      <c r="P130" s="238"/>
      <c r="Q130" s="238"/>
      <c r="R130" s="238"/>
      <c r="S130" s="238"/>
      <c r="T130" s="239"/>
      <c r="AT130" s="240" t="s">
        <v>169</v>
      </c>
      <c r="AU130" s="240" t="s">
        <v>79</v>
      </c>
      <c r="AV130" s="12" t="s">
        <v>21</v>
      </c>
      <c r="AW130" s="12" t="s">
        <v>34</v>
      </c>
      <c r="AX130" s="12" t="s">
        <v>71</v>
      </c>
      <c r="AY130" s="240" t="s">
        <v>156</v>
      </c>
    </row>
    <row r="131" s="13" customFormat="1">
      <c r="B131" s="241"/>
      <c r="C131" s="242"/>
      <c r="D131" s="227" t="s">
        <v>169</v>
      </c>
      <c r="E131" s="243" t="s">
        <v>1</v>
      </c>
      <c r="F131" s="244" t="s">
        <v>1093</v>
      </c>
      <c r="G131" s="242"/>
      <c r="H131" s="245">
        <v>0.02</v>
      </c>
      <c r="I131" s="246"/>
      <c r="J131" s="242"/>
      <c r="K131" s="242"/>
      <c r="L131" s="247"/>
      <c r="M131" s="248"/>
      <c r="N131" s="249"/>
      <c r="O131" s="249"/>
      <c r="P131" s="249"/>
      <c r="Q131" s="249"/>
      <c r="R131" s="249"/>
      <c r="S131" s="249"/>
      <c r="T131" s="250"/>
      <c r="AT131" s="251" t="s">
        <v>169</v>
      </c>
      <c r="AU131" s="251" t="s">
        <v>79</v>
      </c>
      <c r="AV131" s="13" t="s">
        <v>79</v>
      </c>
      <c r="AW131" s="13" t="s">
        <v>34</v>
      </c>
      <c r="AX131" s="13" t="s">
        <v>21</v>
      </c>
      <c r="AY131" s="251" t="s">
        <v>156</v>
      </c>
    </row>
    <row r="132" s="1" customFormat="1" ht="22.5" customHeight="1">
      <c r="B132" s="37"/>
      <c r="C132" s="215" t="s">
        <v>227</v>
      </c>
      <c r="D132" s="215" t="s">
        <v>158</v>
      </c>
      <c r="E132" s="216" t="s">
        <v>765</v>
      </c>
      <c r="F132" s="217" t="s">
        <v>766</v>
      </c>
      <c r="G132" s="218" t="s">
        <v>519</v>
      </c>
      <c r="H132" s="219">
        <v>4</v>
      </c>
      <c r="I132" s="220"/>
      <c r="J132" s="221">
        <f>ROUND(I132*H132,2)</f>
        <v>0</v>
      </c>
      <c r="K132" s="217" t="s">
        <v>705</v>
      </c>
      <c r="L132" s="42"/>
      <c r="M132" s="222" t="s">
        <v>1</v>
      </c>
      <c r="N132" s="223" t="s">
        <v>42</v>
      </c>
      <c r="O132" s="78"/>
      <c r="P132" s="224">
        <f>O132*H132</f>
        <v>0</v>
      </c>
      <c r="Q132" s="224">
        <v>0</v>
      </c>
      <c r="R132" s="224">
        <f>Q132*H132</f>
        <v>0</v>
      </c>
      <c r="S132" s="224">
        <v>0</v>
      </c>
      <c r="T132" s="225">
        <f>S132*H132</f>
        <v>0</v>
      </c>
      <c r="AR132" s="16" t="s">
        <v>163</v>
      </c>
      <c r="AT132" s="16" t="s">
        <v>158</v>
      </c>
      <c r="AU132" s="16" t="s">
        <v>79</v>
      </c>
      <c r="AY132" s="16" t="s">
        <v>156</v>
      </c>
      <c r="BE132" s="226">
        <f>IF(N132="základní",J132,0)</f>
        <v>0</v>
      </c>
      <c r="BF132" s="226">
        <f>IF(N132="snížená",J132,0)</f>
        <v>0</v>
      </c>
      <c r="BG132" s="226">
        <f>IF(N132="zákl. přenesená",J132,0)</f>
        <v>0</v>
      </c>
      <c r="BH132" s="226">
        <f>IF(N132="sníž. přenesená",J132,0)</f>
        <v>0</v>
      </c>
      <c r="BI132" s="226">
        <f>IF(N132="nulová",J132,0)</f>
        <v>0</v>
      </c>
      <c r="BJ132" s="16" t="s">
        <v>21</v>
      </c>
      <c r="BK132" s="226">
        <f>ROUND(I132*H132,2)</f>
        <v>0</v>
      </c>
      <c r="BL132" s="16" t="s">
        <v>163</v>
      </c>
      <c r="BM132" s="16" t="s">
        <v>1095</v>
      </c>
    </row>
    <row r="133" s="1" customFormat="1">
      <c r="B133" s="37"/>
      <c r="C133" s="38"/>
      <c r="D133" s="227" t="s">
        <v>165</v>
      </c>
      <c r="E133" s="38"/>
      <c r="F133" s="228" t="s">
        <v>768</v>
      </c>
      <c r="G133" s="38"/>
      <c r="H133" s="38"/>
      <c r="I133" s="142"/>
      <c r="J133" s="38"/>
      <c r="K133" s="38"/>
      <c r="L133" s="42"/>
      <c r="M133" s="229"/>
      <c r="N133" s="78"/>
      <c r="O133" s="78"/>
      <c r="P133" s="78"/>
      <c r="Q133" s="78"/>
      <c r="R133" s="78"/>
      <c r="S133" s="78"/>
      <c r="T133" s="79"/>
      <c r="AT133" s="16" t="s">
        <v>165</v>
      </c>
      <c r="AU133" s="16" t="s">
        <v>79</v>
      </c>
    </row>
    <row r="134" s="1" customFormat="1">
      <c r="B134" s="37"/>
      <c r="C134" s="38"/>
      <c r="D134" s="227" t="s">
        <v>167</v>
      </c>
      <c r="E134" s="38"/>
      <c r="F134" s="230" t="s">
        <v>769</v>
      </c>
      <c r="G134" s="38"/>
      <c r="H134" s="38"/>
      <c r="I134" s="142"/>
      <c r="J134" s="38"/>
      <c r="K134" s="38"/>
      <c r="L134" s="42"/>
      <c r="M134" s="229"/>
      <c r="N134" s="78"/>
      <c r="O134" s="78"/>
      <c r="P134" s="78"/>
      <c r="Q134" s="78"/>
      <c r="R134" s="78"/>
      <c r="S134" s="78"/>
      <c r="T134" s="79"/>
      <c r="AT134" s="16" t="s">
        <v>167</v>
      </c>
      <c r="AU134" s="16" t="s">
        <v>79</v>
      </c>
    </row>
    <row r="135" s="12" customFormat="1">
      <c r="B135" s="231"/>
      <c r="C135" s="232"/>
      <c r="D135" s="227" t="s">
        <v>169</v>
      </c>
      <c r="E135" s="233" t="s">
        <v>1</v>
      </c>
      <c r="F135" s="234" t="s">
        <v>770</v>
      </c>
      <c r="G135" s="232"/>
      <c r="H135" s="233" t="s">
        <v>1</v>
      </c>
      <c r="I135" s="235"/>
      <c r="J135" s="232"/>
      <c r="K135" s="232"/>
      <c r="L135" s="236"/>
      <c r="M135" s="237"/>
      <c r="N135" s="238"/>
      <c r="O135" s="238"/>
      <c r="P135" s="238"/>
      <c r="Q135" s="238"/>
      <c r="R135" s="238"/>
      <c r="S135" s="238"/>
      <c r="T135" s="239"/>
      <c r="AT135" s="240" t="s">
        <v>169</v>
      </c>
      <c r="AU135" s="240" t="s">
        <v>79</v>
      </c>
      <c r="AV135" s="12" t="s">
        <v>21</v>
      </c>
      <c r="AW135" s="12" t="s">
        <v>34</v>
      </c>
      <c r="AX135" s="12" t="s">
        <v>71</v>
      </c>
      <c r="AY135" s="240" t="s">
        <v>156</v>
      </c>
    </row>
    <row r="136" s="13" customFormat="1">
      <c r="B136" s="241"/>
      <c r="C136" s="242"/>
      <c r="D136" s="227" t="s">
        <v>169</v>
      </c>
      <c r="E136" s="243" t="s">
        <v>1</v>
      </c>
      <c r="F136" s="244" t="s">
        <v>79</v>
      </c>
      <c r="G136" s="242"/>
      <c r="H136" s="245">
        <v>2</v>
      </c>
      <c r="I136" s="246"/>
      <c r="J136" s="242"/>
      <c r="K136" s="242"/>
      <c r="L136" s="247"/>
      <c r="M136" s="248"/>
      <c r="N136" s="249"/>
      <c r="O136" s="249"/>
      <c r="P136" s="249"/>
      <c r="Q136" s="249"/>
      <c r="R136" s="249"/>
      <c r="S136" s="249"/>
      <c r="T136" s="250"/>
      <c r="AT136" s="251" t="s">
        <v>169</v>
      </c>
      <c r="AU136" s="251" t="s">
        <v>79</v>
      </c>
      <c r="AV136" s="13" t="s">
        <v>79</v>
      </c>
      <c r="AW136" s="13" t="s">
        <v>34</v>
      </c>
      <c r="AX136" s="13" t="s">
        <v>71</v>
      </c>
      <c r="AY136" s="251" t="s">
        <v>156</v>
      </c>
    </row>
    <row r="137" s="12" customFormat="1">
      <c r="B137" s="231"/>
      <c r="C137" s="232"/>
      <c r="D137" s="227" t="s">
        <v>169</v>
      </c>
      <c r="E137" s="233" t="s">
        <v>1</v>
      </c>
      <c r="F137" s="234" t="s">
        <v>771</v>
      </c>
      <c r="G137" s="232"/>
      <c r="H137" s="233" t="s">
        <v>1</v>
      </c>
      <c r="I137" s="235"/>
      <c r="J137" s="232"/>
      <c r="K137" s="232"/>
      <c r="L137" s="236"/>
      <c r="M137" s="237"/>
      <c r="N137" s="238"/>
      <c r="O137" s="238"/>
      <c r="P137" s="238"/>
      <c r="Q137" s="238"/>
      <c r="R137" s="238"/>
      <c r="S137" s="238"/>
      <c r="T137" s="239"/>
      <c r="AT137" s="240" t="s">
        <v>169</v>
      </c>
      <c r="AU137" s="240" t="s">
        <v>79</v>
      </c>
      <c r="AV137" s="12" t="s">
        <v>21</v>
      </c>
      <c r="AW137" s="12" t="s">
        <v>34</v>
      </c>
      <c r="AX137" s="12" t="s">
        <v>71</v>
      </c>
      <c r="AY137" s="240" t="s">
        <v>156</v>
      </c>
    </row>
    <row r="138" s="13" customFormat="1">
      <c r="B138" s="241"/>
      <c r="C138" s="242"/>
      <c r="D138" s="227" t="s">
        <v>169</v>
      </c>
      <c r="E138" s="243" t="s">
        <v>1</v>
      </c>
      <c r="F138" s="244" t="s">
        <v>79</v>
      </c>
      <c r="G138" s="242"/>
      <c r="H138" s="245">
        <v>2</v>
      </c>
      <c r="I138" s="246"/>
      <c r="J138" s="242"/>
      <c r="K138" s="242"/>
      <c r="L138" s="247"/>
      <c r="M138" s="248"/>
      <c r="N138" s="249"/>
      <c r="O138" s="249"/>
      <c r="P138" s="249"/>
      <c r="Q138" s="249"/>
      <c r="R138" s="249"/>
      <c r="S138" s="249"/>
      <c r="T138" s="250"/>
      <c r="AT138" s="251" t="s">
        <v>169</v>
      </c>
      <c r="AU138" s="251" t="s">
        <v>79</v>
      </c>
      <c r="AV138" s="13" t="s">
        <v>79</v>
      </c>
      <c r="AW138" s="13" t="s">
        <v>34</v>
      </c>
      <c r="AX138" s="13" t="s">
        <v>71</v>
      </c>
      <c r="AY138" s="251" t="s">
        <v>156</v>
      </c>
    </row>
    <row r="139" s="14" customFormat="1">
      <c r="B139" s="252"/>
      <c r="C139" s="253"/>
      <c r="D139" s="227" t="s">
        <v>169</v>
      </c>
      <c r="E139" s="254" t="s">
        <v>1</v>
      </c>
      <c r="F139" s="255" t="s">
        <v>174</v>
      </c>
      <c r="G139" s="253"/>
      <c r="H139" s="256">
        <v>4</v>
      </c>
      <c r="I139" s="257"/>
      <c r="J139" s="253"/>
      <c r="K139" s="253"/>
      <c r="L139" s="258"/>
      <c r="M139" s="259"/>
      <c r="N139" s="260"/>
      <c r="O139" s="260"/>
      <c r="P139" s="260"/>
      <c r="Q139" s="260"/>
      <c r="R139" s="260"/>
      <c r="S139" s="260"/>
      <c r="T139" s="261"/>
      <c r="AT139" s="262" t="s">
        <v>169</v>
      </c>
      <c r="AU139" s="262" t="s">
        <v>79</v>
      </c>
      <c r="AV139" s="14" t="s">
        <v>163</v>
      </c>
      <c r="AW139" s="14" t="s">
        <v>34</v>
      </c>
      <c r="AX139" s="14" t="s">
        <v>21</v>
      </c>
      <c r="AY139" s="262" t="s">
        <v>156</v>
      </c>
    </row>
    <row r="140" s="1" customFormat="1" ht="22.5" customHeight="1">
      <c r="B140" s="37"/>
      <c r="C140" s="215" t="s">
        <v>26</v>
      </c>
      <c r="D140" s="215" t="s">
        <v>158</v>
      </c>
      <c r="E140" s="216" t="s">
        <v>772</v>
      </c>
      <c r="F140" s="217" t="s">
        <v>773</v>
      </c>
      <c r="G140" s="218" t="s">
        <v>519</v>
      </c>
      <c r="H140" s="219">
        <v>8</v>
      </c>
      <c r="I140" s="220"/>
      <c r="J140" s="221">
        <f>ROUND(I140*H140,2)</f>
        <v>0</v>
      </c>
      <c r="K140" s="217" t="s">
        <v>705</v>
      </c>
      <c r="L140" s="42"/>
      <c r="M140" s="222" t="s">
        <v>1</v>
      </c>
      <c r="N140" s="223" t="s">
        <v>42</v>
      </c>
      <c r="O140" s="78"/>
      <c r="P140" s="224">
        <f>O140*H140</f>
        <v>0</v>
      </c>
      <c r="Q140" s="224">
        <v>0</v>
      </c>
      <c r="R140" s="224">
        <f>Q140*H140</f>
        <v>0</v>
      </c>
      <c r="S140" s="224">
        <v>0</v>
      </c>
      <c r="T140" s="225">
        <f>S140*H140</f>
        <v>0</v>
      </c>
      <c r="AR140" s="16" t="s">
        <v>163</v>
      </c>
      <c r="AT140" s="16" t="s">
        <v>158</v>
      </c>
      <c r="AU140" s="16" t="s">
        <v>79</v>
      </c>
      <c r="AY140" s="16" t="s">
        <v>156</v>
      </c>
      <c r="BE140" s="226">
        <f>IF(N140="základní",J140,0)</f>
        <v>0</v>
      </c>
      <c r="BF140" s="226">
        <f>IF(N140="snížená",J140,0)</f>
        <v>0</v>
      </c>
      <c r="BG140" s="226">
        <f>IF(N140="zákl. přenesená",J140,0)</f>
        <v>0</v>
      </c>
      <c r="BH140" s="226">
        <f>IF(N140="sníž. přenesená",J140,0)</f>
        <v>0</v>
      </c>
      <c r="BI140" s="226">
        <f>IF(N140="nulová",J140,0)</f>
        <v>0</v>
      </c>
      <c r="BJ140" s="16" t="s">
        <v>21</v>
      </c>
      <c r="BK140" s="226">
        <f>ROUND(I140*H140,2)</f>
        <v>0</v>
      </c>
      <c r="BL140" s="16" t="s">
        <v>163</v>
      </c>
      <c r="BM140" s="16" t="s">
        <v>1096</v>
      </c>
    </row>
    <row r="141" s="1" customFormat="1">
      <c r="B141" s="37"/>
      <c r="C141" s="38"/>
      <c r="D141" s="227" t="s">
        <v>165</v>
      </c>
      <c r="E141" s="38"/>
      <c r="F141" s="228" t="s">
        <v>775</v>
      </c>
      <c r="G141" s="38"/>
      <c r="H141" s="38"/>
      <c r="I141" s="142"/>
      <c r="J141" s="38"/>
      <c r="K141" s="38"/>
      <c r="L141" s="42"/>
      <c r="M141" s="229"/>
      <c r="N141" s="78"/>
      <c r="O141" s="78"/>
      <c r="P141" s="78"/>
      <c r="Q141" s="78"/>
      <c r="R141" s="78"/>
      <c r="S141" s="78"/>
      <c r="T141" s="79"/>
      <c r="AT141" s="16" t="s">
        <v>165</v>
      </c>
      <c r="AU141" s="16" t="s">
        <v>79</v>
      </c>
    </row>
    <row r="142" s="1" customFormat="1">
      <c r="B142" s="37"/>
      <c r="C142" s="38"/>
      <c r="D142" s="227" t="s">
        <v>167</v>
      </c>
      <c r="E142" s="38"/>
      <c r="F142" s="230" t="s">
        <v>776</v>
      </c>
      <c r="G142" s="38"/>
      <c r="H142" s="38"/>
      <c r="I142" s="142"/>
      <c r="J142" s="38"/>
      <c r="K142" s="38"/>
      <c r="L142" s="42"/>
      <c r="M142" s="229"/>
      <c r="N142" s="78"/>
      <c r="O142" s="78"/>
      <c r="P142" s="78"/>
      <c r="Q142" s="78"/>
      <c r="R142" s="78"/>
      <c r="S142" s="78"/>
      <c r="T142" s="79"/>
      <c r="AT142" s="16" t="s">
        <v>167</v>
      </c>
      <c r="AU142" s="16" t="s">
        <v>79</v>
      </c>
    </row>
    <row r="143" s="1" customFormat="1">
      <c r="B143" s="37"/>
      <c r="C143" s="38"/>
      <c r="D143" s="227" t="s">
        <v>189</v>
      </c>
      <c r="E143" s="38"/>
      <c r="F143" s="230" t="s">
        <v>777</v>
      </c>
      <c r="G143" s="38"/>
      <c r="H143" s="38"/>
      <c r="I143" s="142"/>
      <c r="J143" s="38"/>
      <c r="K143" s="38"/>
      <c r="L143" s="42"/>
      <c r="M143" s="229"/>
      <c r="N143" s="78"/>
      <c r="O143" s="78"/>
      <c r="P143" s="78"/>
      <c r="Q143" s="78"/>
      <c r="R143" s="78"/>
      <c r="S143" s="78"/>
      <c r="T143" s="79"/>
      <c r="AT143" s="16" t="s">
        <v>189</v>
      </c>
      <c r="AU143" s="16" t="s">
        <v>79</v>
      </c>
    </row>
    <row r="144" s="12" customFormat="1">
      <c r="B144" s="231"/>
      <c r="C144" s="232"/>
      <c r="D144" s="227" t="s">
        <v>169</v>
      </c>
      <c r="E144" s="233" t="s">
        <v>1</v>
      </c>
      <c r="F144" s="234" t="s">
        <v>770</v>
      </c>
      <c r="G144" s="232"/>
      <c r="H144" s="233" t="s">
        <v>1</v>
      </c>
      <c r="I144" s="235"/>
      <c r="J144" s="232"/>
      <c r="K144" s="232"/>
      <c r="L144" s="236"/>
      <c r="M144" s="237"/>
      <c r="N144" s="238"/>
      <c r="O144" s="238"/>
      <c r="P144" s="238"/>
      <c r="Q144" s="238"/>
      <c r="R144" s="238"/>
      <c r="S144" s="238"/>
      <c r="T144" s="239"/>
      <c r="AT144" s="240" t="s">
        <v>169</v>
      </c>
      <c r="AU144" s="240" t="s">
        <v>79</v>
      </c>
      <c r="AV144" s="12" t="s">
        <v>21</v>
      </c>
      <c r="AW144" s="12" t="s">
        <v>34</v>
      </c>
      <c r="AX144" s="12" t="s">
        <v>71</v>
      </c>
      <c r="AY144" s="240" t="s">
        <v>156</v>
      </c>
    </row>
    <row r="145" s="13" customFormat="1">
      <c r="B145" s="241"/>
      <c r="C145" s="242"/>
      <c r="D145" s="227" t="s">
        <v>169</v>
      </c>
      <c r="E145" s="243" t="s">
        <v>1</v>
      </c>
      <c r="F145" s="244" t="s">
        <v>778</v>
      </c>
      <c r="G145" s="242"/>
      <c r="H145" s="245">
        <v>4</v>
      </c>
      <c r="I145" s="246"/>
      <c r="J145" s="242"/>
      <c r="K145" s="242"/>
      <c r="L145" s="247"/>
      <c r="M145" s="248"/>
      <c r="N145" s="249"/>
      <c r="O145" s="249"/>
      <c r="P145" s="249"/>
      <c r="Q145" s="249"/>
      <c r="R145" s="249"/>
      <c r="S145" s="249"/>
      <c r="T145" s="250"/>
      <c r="AT145" s="251" t="s">
        <v>169</v>
      </c>
      <c r="AU145" s="251" t="s">
        <v>79</v>
      </c>
      <c r="AV145" s="13" t="s">
        <v>79</v>
      </c>
      <c r="AW145" s="13" t="s">
        <v>34</v>
      </c>
      <c r="AX145" s="13" t="s">
        <v>71</v>
      </c>
      <c r="AY145" s="251" t="s">
        <v>156</v>
      </c>
    </row>
    <row r="146" s="12" customFormat="1">
      <c r="B146" s="231"/>
      <c r="C146" s="232"/>
      <c r="D146" s="227" t="s">
        <v>169</v>
      </c>
      <c r="E146" s="233" t="s">
        <v>1</v>
      </c>
      <c r="F146" s="234" t="s">
        <v>771</v>
      </c>
      <c r="G146" s="232"/>
      <c r="H146" s="233" t="s">
        <v>1</v>
      </c>
      <c r="I146" s="235"/>
      <c r="J146" s="232"/>
      <c r="K146" s="232"/>
      <c r="L146" s="236"/>
      <c r="M146" s="237"/>
      <c r="N146" s="238"/>
      <c r="O146" s="238"/>
      <c r="P146" s="238"/>
      <c r="Q146" s="238"/>
      <c r="R146" s="238"/>
      <c r="S146" s="238"/>
      <c r="T146" s="239"/>
      <c r="AT146" s="240" t="s">
        <v>169</v>
      </c>
      <c r="AU146" s="240" t="s">
        <v>79</v>
      </c>
      <c r="AV146" s="12" t="s">
        <v>21</v>
      </c>
      <c r="AW146" s="12" t="s">
        <v>34</v>
      </c>
      <c r="AX146" s="12" t="s">
        <v>71</v>
      </c>
      <c r="AY146" s="240" t="s">
        <v>156</v>
      </c>
    </row>
    <row r="147" s="13" customFormat="1">
      <c r="B147" s="241"/>
      <c r="C147" s="242"/>
      <c r="D147" s="227" t="s">
        <v>169</v>
      </c>
      <c r="E147" s="243" t="s">
        <v>1</v>
      </c>
      <c r="F147" s="244" t="s">
        <v>778</v>
      </c>
      <c r="G147" s="242"/>
      <c r="H147" s="245">
        <v>4</v>
      </c>
      <c r="I147" s="246"/>
      <c r="J147" s="242"/>
      <c r="K147" s="242"/>
      <c r="L147" s="247"/>
      <c r="M147" s="248"/>
      <c r="N147" s="249"/>
      <c r="O147" s="249"/>
      <c r="P147" s="249"/>
      <c r="Q147" s="249"/>
      <c r="R147" s="249"/>
      <c r="S147" s="249"/>
      <c r="T147" s="250"/>
      <c r="AT147" s="251" t="s">
        <v>169</v>
      </c>
      <c r="AU147" s="251" t="s">
        <v>79</v>
      </c>
      <c r="AV147" s="13" t="s">
        <v>79</v>
      </c>
      <c r="AW147" s="13" t="s">
        <v>34</v>
      </c>
      <c r="AX147" s="13" t="s">
        <v>71</v>
      </c>
      <c r="AY147" s="251" t="s">
        <v>156</v>
      </c>
    </row>
    <row r="148" s="14" customFormat="1">
      <c r="B148" s="252"/>
      <c r="C148" s="253"/>
      <c r="D148" s="227" t="s">
        <v>169</v>
      </c>
      <c r="E148" s="254" t="s">
        <v>1</v>
      </c>
      <c r="F148" s="255" t="s">
        <v>174</v>
      </c>
      <c r="G148" s="253"/>
      <c r="H148" s="256">
        <v>8</v>
      </c>
      <c r="I148" s="257"/>
      <c r="J148" s="253"/>
      <c r="K148" s="253"/>
      <c r="L148" s="258"/>
      <c r="M148" s="259"/>
      <c r="N148" s="260"/>
      <c r="O148" s="260"/>
      <c r="P148" s="260"/>
      <c r="Q148" s="260"/>
      <c r="R148" s="260"/>
      <c r="S148" s="260"/>
      <c r="T148" s="261"/>
      <c r="AT148" s="262" t="s">
        <v>169</v>
      </c>
      <c r="AU148" s="262" t="s">
        <v>79</v>
      </c>
      <c r="AV148" s="14" t="s">
        <v>163</v>
      </c>
      <c r="AW148" s="14" t="s">
        <v>34</v>
      </c>
      <c r="AX148" s="14" t="s">
        <v>21</v>
      </c>
      <c r="AY148" s="262" t="s">
        <v>156</v>
      </c>
    </row>
    <row r="149" s="1" customFormat="1" ht="22.5" customHeight="1">
      <c r="B149" s="37"/>
      <c r="C149" s="215" t="s">
        <v>240</v>
      </c>
      <c r="D149" s="215" t="s">
        <v>158</v>
      </c>
      <c r="E149" s="216" t="s">
        <v>779</v>
      </c>
      <c r="F149" s="217" t="s">
        <v>780</v>
      </c>
      <c r="G149" s="218" t="s">
        <v>519</v>
      </c>
      <c r="H149" s="219">
        <v>8</v>
      </c>
      <c r="I149" s="220"/>
      <c r="J149" s="221">
        <f>ROUND(I149*H149,2)</f>
        <v>0</v>
      </c>
      <c r="K149" s="217" t="s">
        <v>705</v>
      </c>
      <c r="L149" s="42"/>
      <c r="M149" s="222" t="s">
        <v>1</v>
      </c>
      <c r="N149" s="223" t="s">
        <v>42</v>
      </c>
      <c r="O149" s="78"/>
      <c r="P149" s="224">
        <f>O149*H149</f>
        <v>0</v>
      </c>
      <c r="Q149" s="224">
        <v>0</v>
      </c>
      <c r="R149" s="224">
        <f>Q149*H149</f>
        <v>0</v>
      </c>
      <c r="S149" s="224">
        <v>0</v>
      </c>
      <c r="T149" s="225">
        <f>S149*H149</f>
        <v>0</v>
      </c>
      <c r="AR149" s="16" t="s">
        <v>163</v>
      </c>
      <c r="AT149" s="16" t="s">
        <v>158</v>
      </c>
      <c r="AU149" s="16" t="s">
        <v>79</v>
      </c>
      <c r="AY149" s="16" t="s">
        <v>156</v>
      </c>
      <c r="BE149" s="226">
        <f>IF(N149="základní",J149,0)</f>
        <v>0</v>
      </c>
      <c r="BF149" s="226">
        <f>IF(N149="snížená",J149,0)</f>
        <v>0</v>
      </c>
      <c r="BG149" s="226">
        <f>IF(N149="zákl. přenesená",J149,0)</f>
        <v>0</v>
      </c>
      <c r="BH149" s="226">
        <f>IF(N149="sníž. přenesená",J149,0)</f>
        <v>0</v>
      </c>
      <c r="BI149" s="226">
        <f>IF(N149="nulová",J149,0)</f>
        <v>0</v>
      </c>
      <c r="BJ149" s="16" t="s">
        <v>21</v>
      </c>
      <c r="BK149" s="226">
        <f>ROUND(I149*H149,2)</f>
        <v>0</v>
      </c>
      <c r="BL149" s="16" t="s">
        <v>163</v>
      </c>
      <c r="BM149" s="16" t="s">
        <v>1097</v>
      </c>
    </row>
    <row r="150" s="1" customFormat="1">
      <c r="B150" s="37"/>
      <c r="C150" s="38"/>
      <c r="D150" s="227" t="s">
        <v>165</v>
      </c>
      <c r="E150" s="38"/>
      <c r="F150" s="228" t="s">
        <v>782</v>
      </c>
      <c r="G150" s="38"/>
      <c r="H150" s="38"/>
      <c r="I150" s="142"/>
      <c r="J150" s="38"/>
      <c r="K150" s="38"/>
      <c r="L150" s="42"/>
      <c r="M150" s="229"/>
      <c r="N150" s="78"/>
      <c r="O150" s="78"/>
      <c r="P150" s="78"/>
      <c r="Q150" s="78"/>
      <c r="R150" s="78"/>
      <c r="S150" s="78"/>
      <c r="T150" s="79"/>
      <c r="AT150" s="16" t="s">
        <v>165</v>
      </c>
      <c r="AU150" s="16" t="s">
        <v>79</v>
      </c>
    </row>
    <row r="151" s="1" customFormat="1">
      <c r="B151" s="37"/>
      <c r="C151" s="38"/>
      <c r="D151" s="227" t="s">
        <v>167</v>
      </c>
      <c r="E151" s="38"/>
      <c r="F151" s="230" t="s">
        <v>776</v>
      </c>
      <c r="G151" s="38"/>
      <c r="H151" s="38"/>
      <c r="I151" s="142"/>
      <c r="J151" s="38"/>
      <c r="K151" s="38"/>
      <c r="L151" s="42"/>
      <c r="M151" s="229"/>
      <c r="N151" s="78"/>
      <c r="O151" s="78"/>
      <c r="P151" s="78"/>
      <c r="Q151" s="78"/>
      <c r="R151" s="78"/>
      <c r="S151" s="78"/>
      <c r="T151" s="79"/>
      <c r="AT151" s="16" t="s">
        <v>167</v>
      </c>
      <c r="AU151" s="16" t="s">
        <v>79</v>
      </c>
    </row>
    <row r="152" s="1" customFormat="1">
      <c r="B152" s="37"/>
      <c r="C152" s="38"/>
      <c r="D152" s="227" t="s">
        <v>189</v>
      </c>
      <c r="E152" s="38"/>
      <c r="F152" s="230" t="s">
        <v>783</v>
      </c>
      <c r="G152" s="38"/>
      <c r="H152" s="38"/>
      <c r="I152" s="142"/>
      <c r="J152" s="38"/>
      <c r="K152" s="38"/>
      <c r="L152" s="42"/>
      <c r="M152" s="229"/>
      <c r="N152" s="78"/>
      <c r="O152" s="78"/>
      <c r="P152" s="78"/>
      <c r="Q152" s="78"/>
      <c r="R152" s="78"/>
      <c r="S152" s="78"/>
      <c r="T152" s="79"/>
      <c r="AT152" s="16" t="s">
        <v>189</v>
      </c>
      <c r="AU152" s="16" t="s">
        <v>79</v>
      </c>
    </row>
    <row r="153" s="12" customFormat="1">
      <c r="B153" s="231"/>
      <c r="C153" s="232"/>
      <c r="D153" s="227" t="s">
        <v>169</v>
      </c>
      <c r="E153" s="233" t="s">
        <v>1</v>
      </c>
      <c r="F153" s="234" t="s">
        <v>770</v>
      </c>
      <c r="G153" s="232"/>
      <c r="H153" s="233" t="s">
        <v>1</v>
      </c>
      <c r="I153" s="235"/>
      <c r="J153" s="232"/>
      <c r="K153" s="232"/>
      <c r="L153" s="236"/>
      <c r="M153" s="237"/>
      <c r="N153" s="238"/>
      <c r="O153" s="238"/>
      <c r="P153" s="238"/>
      <c r="Q153" s="238"/>
      <c r="R153" s="238"/>
      <c r="S153" s="238"/>
      <c r="T153" s="239"/>
      <c r="AT153" s="240" t="s">
        <v>169</v>
      </c>
      <c r="AU153" s="240" t="s">
        <v>79</v>
      </c>
      <c r="AV153" s="12" t="s">
        <v>21</v>
      </c>
      <c r="AW153" s="12" t="s">
        <v>34</v>
      </c>
      <c r="AX153" s="12" t="s">
        <v>71</v>
      </c>
      <c r="AY153" s="240" t="s">
        <v>156</v>
      </c>
    </row>
    <row r="154" s="13" customFormat="1">
      <c r="B154" s="241"/>
      <c r="C154" s="242"/>
      <c r="D154" s="227" t="s">
        <v>169</v>
      </c>
      <c r="E154" s="243" t="s">
        <v>1</v>
      </c>
      <c r="F154" s="244" t="s">
        <v>778</v>
      </c>
      <c r="G154" s="242"/>
      <c r="H154" s="245">
        <v>4</v>
      </c>
      <c r="I154" s="246"/>
      <c r="J154" s="242"/>
      <c r="K154" s="242"/>
      <c r="L154" s="247"/>
      <c r="M154" s="248"/>
      <c r="N154" s="249"/>
      <c r="O154" s="249"/>
      <c r="P154" s="249"/>
      <c r="Q154" s="249"/>
      <c r="R154" s="249"/>
      <c r="S154" s="249"/>
      <c r="T154" s="250"/>
      <c r="AT154" s="251" t="s">
        <v>169</v>
      </c>
      <c r="AU154" s="251" t="s">
        <v>79</v>
      </c>
      <c r="AV154" s="13" t="s">
        <v>79</v>
      </c>
      <c r="AW154" s="13" t="s">
        <v>34</v>
      </c>
      <c r="AX154" s="13" t="s">
        <v>71</v>
      </c>
      <c r="AY154" s="251" t="s">
        <v>156</v>
      </c>
    </row>
    <row r="155" s="12" customFormat="1">
      <c r="B155" s="231"/>
      <c r="C155" s="232"/>
      <c r="D155" s="227" t="s">
        <v>169</v>
      </c>
      <c r="E155" s="233" t="s">
        <v>1</v>
      </c>
      <c r="F155" s="234" t="s">
        <v>771</v>
      </c>
      <c r="G155" s="232"/>
      <c r="H155" s="233" t="s">
        <v>1</v>
      </c>
      <c r="I155" s="235"/>
      <c r="J155" s="232"/>
      <c r="K155" s="232"/>
      <c r="L155" s="236"/>
      <c r="M155" s="237"/>
      <c r="N155" s="238"/>
      <c r="O155" s="238"/>
      <c r="P155" s="238"/>
      <c r="Q155" s="238"/>
      <c r="R155" s="238"/>
      <c r="S155" s="238"/>
      <c r="T155" s="239"/>
      <c r="AT155" s="240" t="s">
        <v>169</v>
      </c>
      <c r="AU155" s="240" t="s">
        <v>79</v>
      </c>
      <c r="AV155" s="12" t="s">
        <v>21</v>
      </c>
      <c r="AW155" s="12" t="s">
        <v>34</v>
      </c>
      <c r="AX155" s="12" t="s">
        <v>71</v>
      </c>
      <c r="AY155" s="240" t="s">
        <v>156</v>
      </c>
    </row>
    <row r="156" s="13" customFormat="1">
      <c r="B156" s="241"/>
      <c r="C156" s="242"/>
      <c r="D156" s="227" t="s">
        <v>169</v>
      </c>
      <c r="E156" s="243" t="s">
        <v>1</v>
      </c>
      <c r="F156" s="244" t="s">
        <v>778</v>
      </c>
      <c r="G156" s="242"/>
      <c r="H156" s="245">
        <v>4</v>
      </c>
      <c r="I156" s="246"/>
      <c r="J156" s="242"/>
      <c r="K156" s="242"/>
      <c r="L156" s="247"/>
      <c r="M156" s="248"/>
      <c r="N156" s="249"/>
      <c r="O156" s="249"/>
      <c r="P156" s="249"/>
      <c r="Q156" s="249"/>
      <c r="R156" s="249"/>
      <c r="S156" s="249"/>
      <c r="T156" s="250"/>
      <c r="AT156" s="251" t="s">
        <v>169</v>
      </c>
      <c r="AU156" s="251" t="s">
        <v>79</v>
      </c>
      <c r="AV156" s="13" t="s">
        <v>79</v>
      </c>
      <c r="AW156" s="13" t="s">
        <v>34</v>
      </c>
      <c r="AX156" s="13" t="s">
        <v>71</v>
      </c>
      <c r="AY156" s="251" t="s">
        <v>156</v>
      </c>
    </row>
    <row r="157" s="14" customFormat="1">
      <c r="B157" s="252"/>
      <c r="C157" s="253"/>
      <c r="D157" s="227" t="s">
        <v>169</v>
      </c>
      <c r="E157" s="254" t="s">
        <v>1</v>
      </c>
      <c r="F157" s="255" t="s">
        <v>174</v>
      </c>
      <c r="G157" s="253"/>
      <c r="H157" s="256">
        <v>8</v>
      </c>
      <c r="I157" s="257"/>
      <c r="J157" s="253"/>
      <c r="K157" s="253"/>
      <c r="L157" s="258"/>
      <c r="M157" s="259"/>
      <c r="N157" s="260"/>
      <c r="O157" s="260"/>
      <c r="P157" s="260"/>
      <c r="Q157" s="260"/>
      <c r="R157" s="260"/>
      <c r="S157" s="260"/>
      <c r="T157" s="261"/>
      <c r="AT157" s="262" t="s">
        <v>169</v>
      </c>
      <c r="AU157" s="262" t="s">
        <v>79</v>
      </c>
      <c r="AV157" s="14" t="s">
        <v>163</v>
      </c>
      <c r="AW157" s="14" t="s">
        <v>34</v>
      </c>
      <c r="AX157" s="14" t="s">
        <v>21</v>
      </c>
      <c r="AY157" s="262" t="s">
        <v>156</v>
      </c>
    </row>
    <row r="158" s="1" customFormat="1" ht="22.5" customHeight="1">
      <c r="B158" s="37"/>
      <c r="C158" s="215" t="s">
        <v>248</v>
      </c>
      <c r="D158" s="215" t="s">
        <v>158</v>
      </c>
      <c r="E158" s="216" t="s">
        <v>792</v>
      </c>
      <c r="F158" s="217" t="s">
        <v>793</v>
      </c>
      <c r="G158" s="218" t="s">
        <v>794</v>
      </c>
      <c r="H158" s="219">
        <v>4</v>
      </c>
      <c r="I158" s="220"/>
      <c r="J158" s="221">
        <f>ROUND(I158*H158,2)</f>
        <v>0</v>
      </c>
      <c r="K158" s="217" t="s">
        <v>705</v>
      </c>
      <c r="L158" s="42"/>
      <c r="M158" s="222" t="s">
        <v>1</v>
      </c>
      <c r="N158" s="223" t="s">
        <v>42</v>
      </c>
      <c r="O158" s="78"/>
      <c r="P158" s="224">
        <f>O158*H158</f>
        <v>0</v>
      </c>
      <c r="Q158" s="224">
        <v>0</v>
      </c>
      <c r="R158" s="224">
        <f>Q158*H158</f>
        <v>0</v>
      </c>
      <c r="S158" s="224">
        <v>0</v>
      </c>
      <c r="T158" s="225">
        <f>S158*H158</f>
        <v>0</v>
      </c>
      <c r="AR158" s="16" t="s">
        <v>163</v>
      </c>
      <c r="AT158" s="16" t="s">
        <v>158</v>
      </c>
      <c r="AU158" s="16" t="s">
        <v>79</v>
      </c>
      <c r="AY158" s="16" t="s">
        <v>156</v>
      </c>
      <c r="BE158" s="226">
        <f>IF(N158="základní",J158,0)</f>
        <v>0</v>
      </c>
      <c r="BF158" s="226">
        <f>IF(N158="snížená",J158,0)</f>
        <v>0</v>
      </c>
      <c r="BG158" s="226">
        <f>IF(N158="zákl. přenesená",J158,0)</f>
        <v>0</v>
      </c>
      <c r="BH158" s="226">
        <f>IF(N158="sníž. přenesená",J158,0)</f>
        <v>0</v>
      </c>
      <c r="BI158" s="226">
        <f>IF(N158="nulová",J158,0)</f>
        <v>0</v>
      </c>
      <c r="BJ158" s="16" t="s">
        <v>21</v>
      </c>
      <c r="BK158" s="226">
        <f>ROUND(I158*H158,2)</f>
        <v>0</v>
      </c>
      <c r="BL158" s="16" t="s">
        <v>163</v>
      </c>
      <c r="BM158" s="16" t="s">
        <v>1098</v>
      </c>
    </row>
    <row r="159" s="1" customFormat="1">
      <c r="B159" s="37"/>
      <c r="C159" s="38"/>
      <c r="D159" s="227" t="s">
        <v>165</v>
      </c>
      <c r="E159" s="38"/>
      <c r="F159" s="228" t="s">
        <v>796</v>
      </c>
      <c r="G159" s="38"/>
      <c r="H159" s="38"/>
      <c r="I159" s="142"/>
      <c r="J159" s="38"/>
      <c r="K159" s="38"/>
      <c r="L159" s="42"/>
      <c r="M159" s="229"/>
      <c r="N159" s="78"/>
      <c r="O159" s="78"/>
      <c r="P159" s="78"/>
      <c r="Q159" s="78"/>
      <c r="R159" s="78"/>
      <c r="S159" s="78"/>
      <c r="T159" s="79"/>
      <c r="AT159" s="16" t="s">
        <v>165</v>
      </c>
      <c r="AU159" s="16" t="s">
        <v>79</v>
      </c>
    </row>
    <row r="160" s="1" customFormat="1">
      <c r="B160" s="37"/>
      <c r="C160" s="38"/>
      <c r="D160" s="227" t="s">
        <v>167</v>
      </c>
      <c r="E160" s="38"/>
      <c r="F160" s="230" t="s">
        <v>797</v>
      </c>
      <c r="G160" s="38"/>
      <c r="H160" s="38"/>
      <c r="I160" s="142"/>
      <c r="J160" s="38"/>
      <c r="K160" s="38"/>
      <c r="L160" s="42"/>
      <c r="M160" s="229"/>
      <c r="N160" s="78"/>
      <c r="O160" s="78"/>
      <c r="P160" s="78"/>
      <c r="Q160" s="78"/>
      <c r="R160" s="78"/>
      <c r="S160" s="78"/>
      <c r="T160" s="79"/>
      <c r="AT160" s="16" t="s">
        <v>167</v>
      </c>
      <c r="AU160" s="16" t="s">
        <v>79</v>
      </c>
    </row>
    <row r="161" s="1" customFormat="1">
      <c r="B161" s="37"/>
      <c r="C161" s="38"/>
      <c r="D161" s="227" t="s">
        <v>189</v>
      </c>
      <c r="E161" s="38"/>
      <c r="F161" s="230" t="s">
        <v>1099</v>
      </c>
      <c r="G161" s="38"/>
      <c r="H161" s="38"/>
      <c r="I161" s="142"/>
      <c r="J161" s="38"/>
      <c r="K161" s="38"/>
      <c r="L161" s="42"/>
      <c r="M161" s="229"/>
      <c r="N161" s="78"/>
      <c r="O161" s="78"/>
      <c r="P161" s="78"/>
      <c r="Q161" s="78"/>
      <c r="R161" s="78"/>
      <c r="S161" s="78"/>
      <c r="T161" s="79"/>
      <c r="AT161" s="16" t="s">
        <v>189</v>
      </c>
      <c r="AU161" s="16" t="s">
        <v>79</v>
      </c>
    </row>
    <row r="162" s="12" customFormat="1">
      <c r="B162" s="231"/>
      <c r="C162" s="232"/>
      <c r="D162" s="227" t="s">
        <v>169</v>
      </c>
      <c r="E162" s="233" t="s">
        <v>1</v>
      </c>
      <c r="F162" s="234" t="s">
        <v>770</v>
      </c>
      <c r="G162" s="232"/>
      <c r="H162" s="233" t="s">
        <v>1</v>
      </c>
      <c r="I162" s="235"/>
      <c r="J162" s="232"/>
      <c r="K162" s="232"/>
      <c r="L162" s="236"/>
      <c r="M162" s="237"/>
      <c r="N162" s="238"/>
      <c r="O162" s="238"/>
      <c r="P162" s="238"/>
      <c r="Q162" s="238"/>
      <c r="R162" s="238"/>
      <c r="S162" s="238"/>
      <c r="T162" s="239"/>
      <c r="AT162" s="240" t="s">
        <v>169</v>
      </c>
      <c r="AU162" s="240" t="s">
        <v>79</v>
      </c>
      <c r="AV162" s="12" t="s">
        <v>21</v>
      </c>
      <c r="AW162" s="12" t="s">
        <v>34</v>
      </c>
      <c r="AX162" s="12" t="s">
        <v>71</v>
      </c>
      <c r="AY162" s="240" t="s">
        <v>156</v>
      </c>
    </row>
    <row r="163" s="13" customFormat="1">
      <c r="B163" s="241"/>
      <c r="C163" s="242"/>
      <c r="D163" s="227" t="s">
        <v>169</v>
      </c>
      <c r="E163" s="243" t="s">
        <v>1</v>
      </c>
      <c r="F163" s="244" t="s">
        <v>79</v>
      </c>
      <c r="G163" s="242"/>
      <c r="H163" s="245">
        <v>2</v>
      </c>
      <c r="I163" s="246"/>
      <c r="J163" s="242"/>
      <c r="K163" s="242"/>
      <c r="L163" s="247"/>
      <c r="M163" s="248"/>
      <c r="N163" s="249"/>
      <c r="O163" s="249"/>
      <c r="P163" s="249"/>
      <c r="Q163" s="249"/>
      <c r="R163" s="249"/>
      <c r="S163" s="249"/>
      <c r="T163" s="250"/>
      <c r="AT163" s="251" t="s">
        <v>169</v>
      </c>
      <c r="AU163" s="251" t="s">
        <v>79</v>
      </c>
      <c r="AV163" s="13" t="s">
        <v>79</v>
      </c>
      <c r="AW163" s="13" t="s">
        <v>34</v>
      </c>
      <c r="AX163" s="13" t="s">
        <v>71</v>
      </c>
      <c r="AY163" s="251" t="s">
        <v>156</v>
      </c>
    </row>
    <row r="164" s="12" customFormat="1">
      <c r="B164" s="231"/>
      <c r="C164" s="232"/>
      <c r="D164" s="227" t="s">
        <v>169</v>
      </c>
      <c r="E164" s="233" t="s">
        <v>1</v>
      </c>
      <c r="F164" s="234" t="s">
        <v>771</v>
      </c>
      <c r="G164" s="232"/>
      <c r="H164" s="233" t="s">
        <v>1</v>
      </c>
      <c r="I164" s="235"/>
      <c r="J164" s="232"/>
      <c r="K164" s="232"/>
      <c r="L164" s="236"/>
      <c r="M164" s="237"/>
      <c r="N164" s="238"/>
      <c r="O164" s="238"/>
      <c r="P164" s="238"/>
      <c r="Q164" s="238"/>
      <c r="R164" s="238"/>
      <c r="S164" s="238"/>
      <c r="T164" s="239"/>
      <c r="AT164" s="240" t="s">
        <v>169</v>
      </c>
      <c r="AU164" s="240" t="s">
        <v>79</v>
      </c>
      <c r="AV164" s="12" t="s">
        <v>21</v>
      </c>
      <c r="AW164" s="12" t="s">
        <v>34</v>
      </c>
      <c r="AX164" s="12" t="s">
        <v>71</v>
      </c>
      <c r="AY164" s="240" t="s">
        <v>156</v>
      </c>
    </row>
    <row r="165" s="13" customFormat="1">
      <c r="B165" s="241"/>
      <c r="C165" s="242"/>
      <c r="D165" s="227" t="s">
        <v>169</v>
      </c>
      <c r="E165" s="243" t="s">
        <v>1</v>
      </c>
      <c r="F165" s="244" t="s">
        <v>79</v>
      </c>
      <c r="G165" s="242"/>
      <c r="H165" s="245">
        <v>2</v>
      </c>
      <c r="I165" s="246"/>
      <c r="J165" s="242"/>
      <c r="K165" s="242"/>
      <c r="L165" s="247"/>
      <c r="M165" s="248"/>
      <c r="N165" s="249"/>
      <c r="O165" s="249"/>
      <c r="P165" s="249"/>
      <c r="Q165" s="249"/>
      <c r="R165" s="249"/>
      <c r="S165" s="249"/>
      <c r="T165" s="250"/>
      <c r="AT165" s="251" t="s">
        <v>169</v>
      </c>
      <c r="AU165" s="251" t="s">
        <v>79</v>
      </c>
      <c r="AV165" s="13" t="s">
        <v>79</v>
      </c>
      <c r="AW165" s="13" t="s">
        <v>34</v>
      </c>
      <c r="AX165" s="13" t="s">
        <v>71</v>
      </c>
      <c r="AY165" s="251" t="s">
        <v>156</v>
      </c>
    </row>
    <row r="166" s="14" customFormat="1">
      <c r="B166" s="252"/>
      <c r="C166" s="253"/>
      <c r="D166" s="227" t="s">
        <v>169</v>
      </c>
      <c r="E166" s="254" t="s">
        <v>1</v>
      </c>
      <c r="F166" s="255" t="s">
        <v>174</v>
      </c>
      <c r="G166" s="253"/>
      <c r="H166" s="256">
        <v>4</v>
      </c>
      <c r="I166" s="257"/>
      <c r="J166" s="253"/>
      <c r="K166" s="253"/>
      <c r="L166" s="258"/>
      <c r="M166" s="259"/>
      <c r="N166" s="260"/>
      <c r="O166" s="260"/>
      <c r="P166" s="260"/>
      <c r="Q166" s="260"/>
      <c r="R166" s="260"/>
      <c r="S166" s="260"/>
      <c r="T166" s="261"/>
      <c r="AT166" s="262" t="s">
        <v>169</v>
      </c>
      <c r="AU166" s="262" t="s">
        <v>79</v>
      </c>
      <c r="AV166" s="14" t="s">
        <v>163</v>
      </c>
      <c r="AW166" s="14" t="s">
        <v>34</v>
      </c>
      <c r="AX166" s="14" t="s">
        <v>21</v>
      </c>
      <c r="AY166" s="262" t="s">
        <v>156</v>
      </c>
    </row>
    <row r="167" s="1" customFormat="1" ht="22.5" customHeight="1">
      <c r="B167" s="37"/>
      <c r="C167" s="215" t="s">
        <v>253</v>
      </c>
      <c r="D167" s="215" t="s">
        <v>158</v>
      </c>
      <c r="E167" s="216" t="s">
        <v>1100</v>
      </c>
      <c r="F167" s="217" t="s">
        <v>1101</v>
      </c>
      <c r="G167" s="218" t="s">
        <v>177</v>
      </c>
      <c r="H167" s="219">
        <v>6.5</v>
      </c>
      <c r="I167" s="220"/>
      <c r="J167" s="221">
        <f>ROUND(I167*H167,2)</f>
        <v>0</v>
      </c>
      <c r="K167" s="217" t="s">
        <v>705</v>
      </c>
      <c r="L167" s="42"/>
      <c r="M167" s="222" t="s">
        <v>1</v>
      </c>
      <c r="N167" s="223" t="s">
        <v>42</v>
      </c>
      <c r="O167" s="78"/>
      <c r="P167" s="224">
        <f>O167*H167</f>
        <v>0</v>
      </c>
      <c r="Q167" s="224">
        <v>0</v>
      </c>
      <c r="R167" s="224">
        <f>Q167*H167</f>
        <v>0</v>
      </c>
      <c r="S167" s="224">
        <v>0</v>
      </c>
      <c r="T167" s="225">
        <f>S167*H167</f>
        <v>0</v>
      </c>
      <c r="AR167" s="16" t="s">
        <v>163</v>
      </c>
      <c r="AT167" s="16" t="s">
        <v>158</v>
      </c>
      <c r="AU167" s="16" t="s">
        <v>79</v>
      </c>
      <c r="AY167" s="16" t="s">
        <v>156</v>
      </c>
      <c r="BE167" s="226">
        <f>IF(N167="základní",J167,0)</f>
        <v>0</v>
      </c>
      <c r="BF167" s="226">
        <f>IF(N167="snížená",J167,0)</f>
        <v>0</v>
      </c>
      <c r="BG167" s="226">
        <f>IF(N167="zákl. přenesená",J167,0)</f>
        <v>0</v>
      </c>
      <c r="BH167" s="226">
        <f>IF(N167="sníž. přenesená",J167,0)</f>
        <v>0</v>
      </c>
      <c r="BI167" s="226">
        <f>IF(N167="nulová",J167,0)</f>
        <v>0</v>
      </c>
      <c r="BJ167" s="16" t="s">
        <v>21</v>
      </c>
      <c r="BK167" s="226">
        <f>ROUND(I167*H167,2)</f>
        <v>0</v>
      </c>
      <c r="BL167" s="16" t="s">
        <v>163</v>
      </c>
      <c r="BM167" s="16" t="s">
        <v>1102</v>
      </c>
    </row>
    <row r="168" s="1" customFormat="1">
      <c r="B168" s="37"/>
      <c r="C168" s="38"/>
      <c r="D168" s="227" t="s">
        <v>165</v>
      </c>
      <c r="E168" s="38"/>
      <c r="F168" s="228" t="s">
        <v>1103</v>
      </c>
      <c r="G168" s="38"/>
      <c r="H168" s="38"/>
      <c r="I168" s="142"/>
      <c r="J168" s="38"/>
      <c r="K168" s="38"/>
      <c r="L168" s="42"/>
      <c r="M168" s="229"/>
      <c r="N168" s="78"/>
      <c r="O168" s="78"/>
      <c r="P168" s="78"/>
      <c r="Q168" s="78"/>
      <c r="R168" s="78"/>
      <c r="S168" s="78"/>
      <c r="T168" s="79"/>
      <c r="AT168" s="16" t="s">
        <v>165</v>
      </c>
      <c r="AU168" s="16" t="s">
        <v>79</v>
      </c>
    </row>
    <row r="169" s="1" customFormat="1">
      <c r="B169" s="37"/>
      <c r="C169" s="38"/>
      <c r="D169" s="227" t="s">
        <v>167</v>
      </c>
      <c r="E169" s="38"/>
      <c r="F169" s="230" t="s">
        <v>824</v>
      </c>
      <c r="G169" s="38"/>
      <c r="H169" s="38"/>
      <c r="I169" s="142"/>
      <c r="J169" s="38"/>
      <c r="K169" s="38"/>
      <c r="L169" s="42"/>
      <c r="M169" s="229"/>
      <c r="N169" s="78"/>
      <c r="O169" s="78"/>
      <c r="P169" s="78"/>
      <c r="Q169" s="78"/>
      <c r="R169" s="78"/>
      <c r="S169" s="78"/>
      <c r="T169" s="79"/>
      <c r="AT169" s="16" t="s">
        <v>167</v>
      </c>
      <c r="AU169" s="16" t="s">
        <v>79</v>
      </c>
    </row>
    <row r="170" s="1" customFormat="1">
      <c r="B170" s="37"/>
      <c r="C170" s="38"/>
      <c r="D170" s="227" t="s">
        <v>189</v>
      </c>
      <c r="E170" s="38"/>
      <c r="F170" s="230" t="s">
        <v>825</v>
      </c>
      <c r="G170" s="38"/>
      <c r="H170" s="38"/>
      <c r="I170" s="142"/>
      <c r="J170" s="38"/>
      <c r="K170" s="38"/>
      <c r="L170" s="42"/>
      <c r="M170" s="229"/>
      <c r="N170" s="78"/>
      <c r="O170" s="78"/>
      <c r="P170" s="78"/>
      <c r="Q170" s="78"/>
      <c r="R170" s="78"/>
      <c r="S170" s="78"/>
      <c r="T170" s="79"/>
      <c r="AT170" s="16" t="s">
        <v>189</v>
      </c>
      <c r="AU170" s="16" t="s">
        <v>79</v>
      </c>
    </row>
    <row r="171" s="12" customFormat="1">
      <c r="B171" s="231"/>
      <c r="C171" s="232"/>
      <c r="D171" s="227" t="s">
        <v>169</v>
      </c>
      <c r="E171" s="233" t="s">
        <v>1</v>
      </c>
      <c r="F171" s="234" t="s">
        <v>1104</v>
      </c>
      <c r="G171" s="232"/>
      <c r="H171" s="233" t="s">
        <v>1</v>
      </c>
      <c r="I171" s="235"/>
      <c r="J171" s="232"/>
      <c r="K171" s="232"/>
      <c r="L171" s="236"/>
      <c r="M171" s="237"/>
      <c r="N171" s="238"/>
      <c r="O171" s="238"/>
      <c r="P171" s="238"/>
      <c r="Q171" s="238"/>
      <c r="R171" s="238"/>
      <c r="S171" s="238"/>
      <c r="T171" s="239"/>
      <c r="AT171" s="240" t="s">
        <v>169</v>
      </c>
      <c r="AU171" s="240" t="s">
        <v>79</v>
      </c>
      <c r="AV171" s="12" t="s">
        <v>21</v>
      </c>
      <c r="AW171" s="12" t="s">
        <v>34</v>
      </c>
      <c r="AX171" s="12" t="s">
        <v>71</v>
      </c>
      <c r="AY171" s="240" t="s">
        <v>156</v>
      </c>
    </row>
    <row r="172" s="13" customFormat="1">
      <c r="B172" s="241"/>
      <c r="C172" s="242"/>
      <c r="D172" s="227" t="s">
        <v>169</v>
      </c>
      <c r="E172" s="243" t="s">
        <v>1</v>
      </c>
      <c r="F172" s="244" t="s">
        <v>1105</v>
      </c>
      <c r="G172" s="242"/>
      <c r="H172" s="245">
        <v>6.5</v>
      </c>
      <c r="I172" s="246"/>
      <c r="J172" s="242"/>
      <c r="K172" s="242"/>
      <c r="L172" s="247"/>
      <c r="M172" s="248"/>
      <c r="N172" s="249"/>
      <c r="O172" s="249"/>
      <c r="P172" s="249"/>
      <c r="Q172" s="249"/>
      <c r="R172" s="249"/>
      <c r="S172" s="249"/>
      <c r="T172" s="250"/>
      <c r="AT172" s="251" t="s">
        <v>169</v>
      </c>
      <c r="AU172" s="251" t="s">
        <v>79</v>
      </c>
      <c r="AV172" s="13" t="s">
        <v>79</v>
      </c>
      <c r="AW172" s="13" t="s">
        <v>34</v>
      </c>
      <c r="AX172" s="13" t="s">
        <v>21</v>
      </c>
      <c r="AY172" s="251" t="s">
        <v>156</v>
      </c>
    </row>
    <row r="173" s="1" customFormat="1" ht="22.5" customHeight="1">
      <c r="B173" s="37"/>
      <c r="C173" s="215" t="s">
        <v>264</v>
      </c>
      <c r="D173" s="215" t="s">
        <v>158</v>
      </c>
      <c r="E173" s="216" t="s">
        <v>820</v>
      </c>
      <c r="F173" s="217" t="s">
        <v>821</v>
      </c>
      <c r="G173" s="218" t="s">
        <v>177</v>
      </c>
      <c r="H173" s="219">
        <v>50.439999999999998</v>
      </c>
      <c r="I173" s="220"/>
      <c r="J173" s="221">
        <f>ROUND(I173*H173,2)</f>
        <v>0</v>
      </c>
      <c r="K173" s="217" t="s">
        <v>705</v>
      </c>
      <c r="L173" s="42"/>
      <c r="M173" s="222" t="s">
        <v>1</v>
      </c>
      <c r="N173" s="223" t="s">
        <v>42</v>
      </c>
      <c r="O173" s="78"/>
      <c r="P173" s="224">
        <f>O173*H173</f>
        <v>0</v>
      </c>
      <c r="Q173" s="224">
        <v>0</v>
      </c>
      <c r="R173" s="224">
        <f>Q173*H173</f>
        <v>0</v>
      </c>
      <c r="S173" s="224">
        <v>0</v>
      </c>
      <c r="T173" s="225">
        <f>S173*H173</f>
        <v>0</v>
      </c>
      <c r="AR173" s="16" t="s">
        <v>163</v>
      </c>
      <c r="AT173" s="16" t="s">
        <v>158</v>
      </c>
      <c r="AU173" s="16" t="s">
        <v>79</v>
      </c>
      <c r="AY173" s="16" t="s">
        <v>156</v>
      </c>
      <c r="BE173" s="226">
        <f>IF(N173="základní",J173,0)</f>
        <v>0</v>
      </c>
      <c r="BF173" s="226">
        <f>IF(N173="snížená",J173,0)</f>
        <v>0</v>
      </c>
      <c r="BG173" s="226">
        <f>IF(N173="zákl. přenesená",J173,0)</f>
        <v>0</v>
      </c>
      <c r="BH173" s="226">
        <f>IF(N173="sníž. přenesená",J173,0)</f>
        <v>0</v>
      </c>
      <c r="BI173" s="226">
        <f>IF(N173="nulová",J173,0)</f>
        <v>0</v>
      </c>
      <c r="BJ173" s="16" t="s">
        <v>21</v>
      </c>
      <c r="BK173" s="226">
        <f>ROUND(I173*H173,2)</f>
        <v>0</v>
      </c>
      <c r="BL173" s="16" t="s">
        <v>163</v>
      </c>
      <c r="BM173" s="16" t="s">
        <v>1106</v>
      </c>
    </row>
    <row r="174" s="1" customFormat="1">
      <c r="B174" s="37"/>
      <c r="C174" s="38"/>
      <c r="D174" s="227" t="s">
        <v>165</v>
      </c>
      <c r="E174" s="38"/>
      <c r="F174" s="228" t="s">
        <v>823</v>
      </c>
      <c r="G174" s="38"/>
      <c r="H174" s="38"/>
      <c r="I174" s="142"/>
      <c r="J174" s="38"/>
      <c r="K174" s="38"/>
      <c r="L174" s="42"/>
      <c r="M174" s="229"/>
      <c r="N174" s="78"/>
      <c r="O174" s="78"/>
      <c r="P174" s="78"/>
      <c r="Q174" s="78"/>
      <c r="R174" s="78"/>
      <c r="S174" s="78"/>
      <c r="T174" s="79"/>
      <c r="AT174" s="16" t="s">
        <v>165</v>
      </c>
      <c r="AU174" s="16" t="s">
        <v>79</v>
      </c>
    </row>
    <row r="175" s="1" customFormat="1">
      <c r="B175" s="37"/>
      <c r="C175" s="38"/>
      <c r="D175" s="227" t="s">
        <v>167</v>
      </c>
      <c r="E175" s="38"/>
      <c r="F175" s="230" t="s">
        <v>824</v>
      </c>
      <c r="G175" s="38"/>
      <c r="H175" s="38"/>
      <c r="I175" s="142"/>
      <c r="J175" s="38"/>
      <c r="K175" s="38"/>
      <c r="L175" s="42"/>
      <c r="M175" s="229"/>
      <c r="N175" s="78"/>
      <c r="O175" s="78"/>
      <c r="P175" s="78"/>
      <c r="Q175" s="78"/>
      <c r="R175" s="78"/>
      <c r="S175" s="78"/>
      <c r="T175" s="79"/>
      <c r="AT175" s="16" t="s">
        <v>167</v>
      </c>
      <c r="AU175" s="16" t="s">
        <v>79</v>
      </c>
    </row>
    <row r="176" s="1" customFormat="1">
      <c r="B176" s="37"/>
      <c r="C176" s="38"/>
      <c r="D176" s="227" t="s">
        <v>189</v>
      </c>
      <c r="E176" s="38"/>
      <c r="F176" s="230" t="s">
        <v>825</v>
      </c>
      <c r="G176" s="38"/>
      <c r="H176" s="38"/>
      <c r="I176" s="142"/>
      <c r="J176" s="38"/>
      <c r="K176" s="38"/>
      <c r="L176" s="42"/>
      <c r="M176" s="229"/>
      <c r="N176" s="78"/>
      <c r="O176" s="78"/>
      <c r="P176" s="78"/>
      <c r="Q176" s="78"/>
      <c r="R176" s="78"/>
      <c r="S176" s="78"/>
      <c r="T176" s="79"/>
      <c r="AT176" s="16" t="s">
        <v>189</v>
      </c>
      <c r="AU176" s="16" t="s">
        <v>79</v>
      </c>
    </row>
    <row r="177" s="12" customFormat="1">
      <c r="B177" s="231"/>
      <c r="C177" s="232"/>
      <c r="D177" s="227" t="s">
        <v>169</v>
      </c>
      <c r="E177" s="233" t="s">
        <v>1</v>
      </c>
      <c r="F177" s="234" t="s">
        <v>1107</v>
      </c>
      <c r="G177" s="232"/>
      <c r="H177" s="233" t="s">
        <v>1</v>
      </c>
      <c r="I177" s="235"/>
      <c r="J177" s="232"/>
      <c r="K177" s="232"/>
      <c r="L177" s="236"/>
      <c r="M177" s="237"/>
      <c r="N177" s="238"/>
      <c r="O177" s="238"/>
      <c r="P177" s="238"/>
      <c r="Q177" s="238"/>
      <c r="R177" s="238"/>
      <c r="S177" s="238"/>
      <c r="T177" s="239"/>
      <c r="AT177" s="240" t="s">
        <v>169</v>
      </c>
      <c r="AU177" s="240" t="s">
        <v>79</v>
      </c>
      <c r="AV177" s="12" t="s">
        <v>21</v>
      </c>
      <c r="AW177" s="12" t="s">
        <v>34</v>
      </c>
      <c r="AX177" s="12" t="s">
        <v>71</v>
      </c>
      <c r="AY177" s="240" t="s">
        <v>156</v>
      </c>
    </row>
    <row r="178" s="13" customFormat="1">
      <c r="B178" s="241"/>
      <c r="C178" s="242"/>
      <c r="D178" s="227" t="s">
        <v>169</v>
      </c>
      <c r="E178" s="243" t="s">
        <v>1</v>
      </c>
      <c r="F178" s="244" t="s">
        <v>1108</v>
      </c>
      <c r="G178" s="242"/>
      <c r="H178" s="245">
        <v>40.82</v>
      </c>
      <c r="I178" s="246"/>
      <c r="J178" s="242"/>
      <c r="K178" s="242"/>
      <c r="L178" s="247"/>
      <c r="M178" s="248"/>
      <c r="N178" s="249"/>
      <c r="O178" s="249"/>
      <c r="P178" s="249"/>
      <c r="Q178" s="249"/>
      <c r="R178" s="249"/>
      <c r="S178" s="249"/>
      <c r="T178" s="250"/>
      <c r="AT178" s="251" t="s">
        <v>169</v>
      </c>
      <c r="AU178" s="251" t="s">
        <v>79</v>
      </c>
      <c r="AV178" s="13" t="s">
        <v>79</v>
      </c>
      <c r="AW178" s="13" t="s">
        <v>34</v>
      </c>
      <c r="AX178" s="13" t="s">
        <v>71</v>
      </c>
      <c r="AY178" s="251" t="s">
        <v>156</v>
      </c>
    </row>
    <row r="179" s="12" customFormat="1">
      <c r="B179" s="231"/>
      <c r="C179" s="232"/>
      <c r="D179" s="227" t="s">
        <v>169</v>
      </c>
      <c r="E179" s="233" t="s">
        <v>1</v>
      </c>
      <c r="F179" s="234" t="s">
        <v>1109</v>
      </c>
      <c r="G179" s="232"/>
      <c r="H179" s="233" t="s">
        <v>1</v>
      </c>
      <c r="I179" s="235"/>
      <c r="J179" s="232"/>
      <c r="K179" s="232"/>
      <c r="L179" s="236"/>
      <c r="M179" s="237"/>
      <c r="N179" s="238"/>
      <c r="O179" s="238"/>
      <c r="P179" s="238"/>
      <c r="Q179" s="238"/>
      <c r="R179" s="238"/>
      <c r="S179" s="238"/>
      <c r="T179" s="239"/>
      <c r="AT179" s="240" t="s">
        <v>169</v>
      </c>
      <c r="AU179" s="240" t="s">
        <v>79</v>
      </c>
      <c r="AV179" s="12" t="s">
        <v>21</v>
      </c>
      <c r="AW179" s="12" t="s">
        <v>34</v>
      </c>
      <c r="AX179" s="12" t="s">
        <v>71</v>
      </c>
      <c r="AY179" s="240" t="s">
        <v>156</v>
      </c>
    </row>
    <row r="180" s="13" customFormat="1">
      <c r="B180" s="241"/>
      <c r="C180" s="242"/>
      <c r="D180" s="227" t="s">
        <v>169</v>
      </c>
      <c r="E180" s="243" t="s">
        <v>1</v>
      </c>
      <c r="F180" s="244" t="s">
        <v>1110</v>
      </c>
      <c r="G180" s="242"/>
      <c r="H180" s="245">
        <v>9.6199999999999992</v>
      </c>
      <c r="I180" s="246"/>
      <c r="J180" s="242"/>
      <c r="K180" s="242"/>
      <c r="L180" s="247"/>
      <c r="M180" s="248"/>
      <c r="N180" s="249"/>
      <c r="O180" s="249"/>
      <c r="P180" s="249"/>
      <c r="Q180" s="249"/>
      <c r="R180" s="249"/>
      <c r="S180" s="249"/>
      <c r="T180" s="250"/>
      <c r="AT180" s="251" t="s">
        <v>169</v>
      </c>
      <c r="AU180" s="251" t="s">
        <v>79</v>
      </c>
      <c r="AV180" s="13" t="s">
        <v>79</v>
      </c>
      <c r="AW180" s="13" t="s">
        <v>34</v>
      </c>
      <c r="AX180" s="13" t="s">
        <v>71</v>
      </c>
      <c r="AY180" s="251" t="s">
        <v>156</v>
      </c>
    </row>
    <row r="181" s="14" customFormat="1">
      <c r="B181" s="252"/>
      <c r="C181" s="253"/>
      <c r="D181" s="227" t="s">
        <v>169</v>
      </c>
      <c r="E181" s="254" t="s">
        <v>1</v>
      </c>
      <c r="F181" s="255" t="s">
        <v>174</v>
      </c>
      <c r="G181" s="253"/>
      <c r="H181" s="256">
        <v>50.439999999999998</v>
      </c>
      <c r="I181" s="257"/>
      <c r="J181" s="253"/>
      <c r="K181" s="253"/>
      <c r="L181" s="258"/>
      <c r="M181" s="259"/>
      <c r="N181" s="260"/>
      <c r="O181" s="260"/>
      <c r="P181" s="260"/>
      <c r="Q181" s="260"/>
      <c r="R181" s="260"/>
      <c r="S181" s="260"/>
      <c r="T181" s="261"/>
      <c r="AT181" s="262" t="s">
        <v>169</v>
      </c>
      <c r="AU181" s="262" t="s">
        <v>79</v>
      </c>
      <c r="AV181" s="14" t="s">
        <v>163</v>
      </c>
      <c r="AW181" s="14" t="s">
        <v>34</v>
      </c>
      <c r="AX181" s="14" t="s">
        <v>21</v>
      </c>
      <c r="AY181" s="262" t="s">
        <v>156</v>
      </c>
    </row>
    <row r="182" s="1" customFormat="1" ht="22.5" customHeight="1">
      <c r="B182" s="37"/>
      <c r="C182" s="215" t="s">
        <v>8</v>
      </c>
      <c r="D182" s="215" t="s">
        <v>158</v>
      </c>
      <c r="E182" s="216" t="s">
        <v>1111</v>
      </c>
      <c r="F182" s="217" t="s">
        <v>1112</v>
      </c>
      <c r="G182" s="218" t="s">
        <v>177</v>
      </c>
      <c r="H182" s="219">
        <v>3</v>
      </c>
      <c r="I182" s="220"/>
      <c r="J182" s="221">
        <f>ROUND(I182*H182,2)</f>
        <v>0</v>
      </c>
      <c r="K182" s="217" t="s">
        <v>705</v>
      </c>
      <c r="L182" s="42"/>
      <c r="M182" s="222" t="s">
        <v>1</v>
      </c>
      <c r="N182" s="223" t="s">
        <v>42</v>
      </c>
      <c r="O182" s="78"/>
      <c r="P182" s="224">
        <f>O182*H182</f>
        <v>0</v>
      </c>
      <c r="Q182" s="224">
        <v>0</v>
      </c>
      <c r="R182" s="224">
        <f>Q182*H182</f>
        <v>0</v>
      </c>
      <c r="S182" s="224">
        <v>0</v>
      </c>
      <c r="T182" s="225">
        <f>S182*H182</f>
        <v>0</v>
      </c>
      <c r="AR182" s="16" t="s">
        <v>163</v>
      </c>
      <c r="AT182" s="16" t="s">
        <v>158</v>
      </c>
      <c r="AU182" s="16" t="s">
        <v>79</v>
      </c>
      <c r="AY182" s="16" t="s">
        <v>156</v>
      </c>
      <c r="BE182" s="226">
        <f>IF(N182="základní",J182,0)</f>
        <v>0</v>
      </c>
      <c r="BF182" s="226">
        <f>IF(N182="snížená",J182,0)</f>
        <v>0</v>
      </c>
      <c r="BG182" s="226">
        <f>IF(N182="zákl. přenesená",J182,0)</f>
        <v>0</v>
      </c>
      <c r="BH182" s="226">
        <f>IF(N182="sníž. přenesená",J182,0)</f>
        <v>0</v>
      </c>
      <c r="BI182" s="226">
        <f>IF(N182="nulová",J182,0)</f>
        <v>0</v>
      </c>
      <c r="BJ182" s="16" t="s">
        <v>21</v>
      </c>
      <c r="BK182" s="226">
        <f>ROUND(I182*H182,2)</f>
        <v>0</v>
      </c>
      <c r="BL182" s="16" t="s">
        <v>163</v>
      </c>
      <c r="BM182" s="16" t="s">
        <v>1113</v>
      </c>
    </row>
    <row r="183" s="1" customFormat="1">
      <c r="B183" s="37"/>
      <c r="C183" s="38"/>
      <c r="D183" s="227" t="s">
        <v>165</v>
      </c>
      <c r="E183" s="38"/>
      <c r="F183" s="228" t="s">
        <v>1114</v>
      </c>
      <c r="G183" s="38"/>
      <c r="H183" s="38"/>
      <c r="I183" s="142"/>
      <c r="J183" s="38"/>
      <c r="K183" s="38"/>
      <c r="L183" s="42"/>
      <c r="M183" s="229"/>
      <c r="N183" s="78"/>
      <c r="O183" s="78"/>
      <c r="P183" s="78"/>
      <c r="Q183" s="78"/>
      <c r="R183" s="78"/>
      <c r="S183" s="78"/>
      <c r="T183" s="79"/>
      <c r="AT183" s="16" t="s">
        <v>165</v>
      </c>
      <c r="AU183" s="16" t="s">
        <v>79</v>
      </c>
    </row>
    <row r="184" s="1" customFormat="1">
      <c r="B184" s="37"/>
      <c r="C184" s="38"/>
      <c r="D184" s="227" t="s">
        <v>167</v>
      </c>
      <c r="E184" s="38"/>
      <c r="F184" s="230" t="s">
        <v>1115</v>
      </c>
      <c r="G184" s="38"/>
      <c r="H184" s="38"/>
      <c r="I184" s="142"/>
      <c r="J184" s="38"/>
      <c r="K184" s="38"/>
      <c r="L184" s="42"/>
      <c r="M184" s="229"/>
      <c r="N184" s="78"/>
      <c r="O184" s="78"/>
      <c r="P184" s="78"/>
      <c r="Q184" s="78"/>
      <c r="R184" s="78"/>
      <c r="S184" s="78"/>
      <c r="T184" s="79"/>
      <c r="AT184" s="16" t="s">
        <v>167</v>
      </c>
      <c r="AU184" s="16" t="s">
        <v>79</v>
      </c>
    </row>
    <row r="185" s="12" customFormat="1">
      <c r="B185" s="231"/>
      <c r="C185" s="232"/>
      <c r="D185" s="227" t="s">
        <v>169</v>
      </c>
      <c r="E185" s="233" t="s">
        <v>1</v>
      </c>
      <c r="F185" s="234" t="s">
        <v>1116</v>
      </c>
      <c r="G185" s="232"/>
      <c r="H185" s="233" t="s">
        <v>1</v>
      </c>
      <c r="I185" s="235"/>
      <c r="J185" s="232"/>
      <c r="K185" s="232"/>
      <c r="L185" s="236"/>
      <c r="M185" s="237"/>
      <c r="N185" s="238"/>
      <c r="O185" s="238"/>
      <c r="P185" s="238"/>
      <c r="Q185" s="238"/>
      <c r="R185" s="238"/>
      <c r="S185" s="238"/>
      <c r="T185" s="239"/>
      <c r="AT185" s="240" t="s">
        <v>169</v>
      </c>
      <c r="AU185" s="240" t="s">
        <v>79</v>
      </c>
      <c r="AV185" s="12" t="s">
        <v>21</v>
      </c>
      <c r="AW185" s="12" t="s">
        <v>34</v>
      </c>
      <c r="AX185" s="12" t="s">
        <v>71</v>
      </c>
      <c r="AY185" s="240" t="s">
        <v>156</v>
      </c>
    </row>
    <row r="186" s="13" customFormat="1">
      <c r="B186" s="241"/>
      <c r="C186" s="242"/>
      <c r="D186" s="227" t="s">
        <v>169</v>
      </c>
      <c r="E186" s="243" t="s">
        <v>1</v>
      </c>
      <c r="F186" s="244" t="s">
        <v>182</v>
      </c>
      <c r="G186" s="242"/>
      <c r="H186" s="245">
        <v>3</v>
      </c>
      <c r="I186" s="246"/>
      <c r="J186" s="242"/>
      <c r="K186" s="242"/>
      <c r="L186" s="247"/>
      <c r="M186" s="248"/>
      <c r="N186" s="249"/>
      <c r="O186" s="249"/>
      <c r="P186" s="249"/>
      <c r="Q186" s="249"/>
      <c r="R186" s="249"/>
      <c r="S186" s="249"/>
      <c r="T186" s="250"/>
      <c r="AT186" s="251" t="s">
        <v>169</v>
      </c>
      <c r="AU186" s="251" t="s">
        <v>79</v>
      </c>
      <c r="AV186" s="13" t="s">
        <v>79</v>
      </c>
      <c r="AW186" s="13" t="s">
        <v>34</v>
      </c>
      <c r="AX186" s="13" t="s">
        <v>21</v>
      </c>
      <c r="AY186" s="251" t="s">
        <v>156</v>
      </c>
    </row>
    <row r="187" s="11" customFormat="1" ht="25.92" customHeight="1">
      <c r="B187" s="199"/>
      <c r="C187" s="200"/>
      <c r="D187" s="201" t="s">
        <v>70</v>
      </c>
      <c r="E187" s="202" t="s">
        <v>834</v>
      </c>
      <c r="F187" s="202" t="s">
        <v>835</v>
      </c>
      <c r="G187" s="200"/>
      <c r="H187" s="200"/>
      <c r="I187" s="203"/>
      <c r="J187" s="204">
        <f>BK187</f>
        <v>0</v>
      </c>
      <c r="K187" s="200"/>
      <c r="L187" s="205"/>
      <c r="M187" s="206"/>
      <c r="N187" s="207"/>
      <c r="O187" s="207"/>
      <c r="P187" s="208">
        <f>SUM(P188:P213)</f>
        <v>0</v>
      </c>
      <c r="Q187" s="207"/>
      <c r="R187" s="208">
        <f>SUM(R188:R213)</f>
        <v>0</v>
      </c>
      <c r="S187" s="207"/>
      <c r="T187" s="209">
        <f>SUM(T188:T213)</f>
        <v>0</v>
      </c>
      <c r="AR187" s="210" t="s">
        <v>163</v>
      </c>
      <c r="AT187" s="211" t="s">
        <v>70</v>
      </c>
      <c r="AU187" s="211" t="s">
        <v>71</v>
      </c>
      <c r="AY187" s="210" t="s">
        <v>156</v>
      </c>
      <c r="BK187" s="212">
        <f>SUM(BK188:BK213)</f>
        <v>0</v>
      </c>
    </row>
    <row r="188" s="1" customFormat="1" ht="22.5" customHeight="1">
      <c r="B188" s="37"/>
      <c r="C188" s="215" t="s">
        <v>279</v>
      </c>
      <c r="D188" s="215" t="s">
        <v>158</v>
      </c>
      <c r="E188" s="216" t="s">
        <v>836</v>
      </c>
      <c r="F188" s="217" t="s">
        <v>837</v>
      </c>
      <c r="G188" s="218" t="s">
        <v>282</v>
      </c>
      <c r="H188" s="219">
        <v>163.25700000000001</v>
      </c>
      <c r="I188" s="220"/>
      <c r="J188" s="221">
        <f>ROUND(I188*H188,2)</f>
        <v>0</v>
      </c>
      <c r="K188" s="217" t="s">
        <v>705</v>
      </c>
      <c r="L188" s="42"/>
      <c r="M188" s="222" t="s">
        <v>1</v>
      </c>
      <c r="N188" s="223" t="s">
        <v>42</v>
      </c>
      <c r="O188" s="78"/>
      <c r="P188" s="224">
        <f>O188*H188</f>
        <v>0</v>
      </c>
      <c r="Q188" s="224">
        <v>0</v>
      </c>
      <c r="R188" s="224">
        <f>Q188*H188</f>
        <v>0</v>
      </c>
      <c r="S188" s="224">
        <v>0</v>
      </c>
      <c r="T188" s="225">
        <f>S188*H188</f>
        <v>0</v>
      </c>
      <c r="AR188" s="16" t="s">
        <v>838</v>
      </c>
      <c r="AT188" s="16" t="s">
        <v>158</v>
      </c>
      <c r="AU188" s="16" t="s">
        <v>21</v>
      </c>
      <c r="AY188" s="16" t="s">
        <v>156</v>
      </c>
      <c r="BE188" s="226">
        <f>IF(N188="základní",J188,0)</f>
        <v>0</v>
      </c>
      <c r="BF188" s="226">
        <f>IF(N188="snížená",J188,0)</f>
        <v>0</v>
      </c>
      <c r="BG188" s="226">
        <f>IF(N188="zákl. přenesená",J188,0)</f>
        <v>0</v>
      </c>
      <c r="BH188" s="226">
        <f>IF(N188="sníž. přenesená",J188,0)</f>
        <v>0</v>
      </c>
      <c r="BI188" s="226">
        <f>IF(N188="nulová",J188,0)</f>
        <v>0</v>
      </c>
      <c r="BJ188" s="16" t="s">
        <v>21</v>
      </c>
      <c r="BK188" s="226">
        <f>ROUND(I188*H188,2)</f>
        <v>0</v>
      </c>
      <c r="BL188" s="16" t="s">
        <v>838</v>
      </c>
      <c r="BM188" s="16" t="s">
        <v>1117</v>
      </c>
    </row>
    <row r="189" s="1" customFormat="1">
      <c r="B189" s="37"/>
      <c r="C189" s="38"/>
      <c r="D189" s="227" t="s">
        <v>165</v>
      </c>
      <c r="E189" s="38"/>
      <c r="F189" s="228" t="s">
        <v>840</v>
      </c>
      <c r="G189" s="38"/>
      <c r="H189" s="38"/>
      <c r="I189" s="142"/>
      <c r="J189" s="38"/>
      <c r="K189" s="38"/>
      <c r="L189" s="42"/>
      <c r="M189" s="229"/>
      <c r="N189" s="78"/>
      <c r="O189" s="78"/>
      <c r="P189" s="78"/>
      <c r="Q189" s="78"/>
      <c r="R189" s="78"/>
      <c r="S189" s="78"/>
      <c r="T189" s="79"/>
      <c r="AT189" s="16" t="s">
        <v>165</v>
      </c>
      <c r="AU189" s="16" t="s">
        <v>21</v>
      </c>
    </row>
    <row r="190" s="1" customFormat="1">
      <c r="B190" s="37"/>
      <c r="C190" s="38"/>
      <c r="D190" s="227" t="s">
        <v>167</v>
      </c>
      <c r="E190" s="38"/>
      <c r="F190" s="230" t="s">
        <v>841</v>
      </c>
      <c r="G190" s="38"/>
      <c r="H190" s="38"/>
      <c r="I190" s="142"/>
      <c r="J190" s="38"/>
      <c r="K190" s="38"/>
      <c r="L190" s="42"/>
      <c r="M190" s="229"/>
      <c r="N190" s="78"/>
      <c r="O190" s="78"/>
      <c r="P190" s="78"/>
      <c r="Q190" s="78"/>
      <c r="R190" s="78"/>
      <c r="S190" s="78"/>
      <c r="T190" s="79"/>
      <c r="AT190" s="16" t="s">
        <v>167</v>
      </c>
      <c r="AU190" s="16" t="s">
        <v>21</v>
      </c>
    </row>
    <row r="191" s="1" customFormat="1">
      <c r="B191" s="37"/>
      <c r="C191" s="38"/>
      <c r="D191" s="227" t="s">
        <v>189</v>
      </c>
      <c r="E191" s="38"/>
      <c r="F191" s="230" t="s">
        <v>1118</v>
      </c>
      <c r="G191" s="38"/>
      <c r="H191" s="38"/>
      <c r="I191" s="142"/>
      <c r="J191" s="38"/>
      <c r="K191" s="38"/>
      <c r="L191" s="42"/>
      <c r="M191" s="229"/>
      <c r="N191" s="78"/>
      <c r="O191" s="78"/>
      <c r="P191" s="78"/>
      <c r="Q191" s="78"/>
      <c r="R191" s="78"/>
      <c r="S191" s="78"/>
      <c r="T191" s="79"/>
      <c r="AT191" s="16" t="s">
        <v>189</v>
      </c>
      <c r="AU191" s="16" t="s">
        <v>21</v>
      </c>
    </row>
    <row r="192" s="12" customFormat="1">
      <c r="B192" s="231"/>
      <c r="C192" s="232"/>
      <c r="D192" s="227" t="s">
        <v>169</v>
      </c>
      <c r="E192" s="233" t="s">
        <v>1</v>
      </c>
      <c r="F192" s="234" t="s">
        <v>843</v>
      </c>
      <c r="G192" s="232"/>
      <c r="H192" s="233" t="s">
        <v>1</v>
      </c>
      <c r="I192" s="235"/>
      <c r="J192" s="232"/>
      <c r="K192" s="232"/>
      <c r="L192" s="236"/>
      <c r="M192" s="237"/>
      <c r="N192" s="238"/>
      <c r="O192" s="238"/>
      <c r="P192" s="238"/>
      <c r="Q192" s="238"/>
      <c r="R192" s="238"/>
      <c r="S192" s="238"/>
      <c r="T192" s="239"/>
      <c r="AT192" s="240" t="s">
        <v>169</v>
      </c>
      <c r="AU192" s="240" t="s">
        <v>21</v>
      </c>
      <c r="AV192" s="12" t="s">
        <v>21</v>
      </c>
      <c r="AW192" s="12" t="s">
        <v>34</v>
      </c>
      <c r="AX192" s="12" t="s">
        <v>71</v>
      </c>
      <c r="AY192" s="240" t="s">
        <v>156</v>
      </c>
    </row>
    <row r="193" s="13" customFormat="1">
      <c r="B193" s="241"/>
      <c r="C193" s="242"/>
      <c r="D193" s="227" t="s">
        <v>169</v>
      </c>
      <c r="E193" s="243" t="s">
        <v>1</v>
      </c>
      <c r="F193" s="244" t="s">
        <v>1119</v>
      </c>
      <c r="G193" s="242"/>
      <c r="H193" s="245">
        <v>53.865000000000002</v>
      </c>
      <c r="I193" s="246"/>
      <c r="J193" s="242"/>
      <c r="K193" s="242"/>
      <c r="L193" s="247"/>
      <c r="M193" s="248"/>
      <c r="N193" s="249"/>
      <c r="O193" s="249"/>
      <c r="P193" s="249"/>
      <c r="Q193" s="249"/>
      <c r="R193" s="249"/>
      <c r="S193" s="249"/>
      <c r="T193" s="250"/>
      <c r="AT193" s="251" t="s">
        <v>169</v>
      </c>
      <c r="AU193" s="251" t="s">
        <v>21</v>
      </c>
      <c r="AV193" s="13" t="s">
        <v>79</v>
      </c>
      <c r="AW193" s="13" t="s">
        <v>34</v>
      </c>
      <c r="AX193" s="13" t="s">
        <v>71</v>
      </c>
      <c r="AY193" s="251" t="s">
        <v>156</v>
      </c>
    </row>
    <row r="194" s="12" customFormat="1">
      <c r="B194" s="231"/>
      <c r="C194" s="232"/>
      <c r="D194" s="227" t="s">
        <v>169</v>
      </c>
      <c r="E194" s="233" t="s">
        <v>1</v>
      </c>
      <c r="F194" s="234" t="s">
        <v>847</v>
      </c>
      <c r="G194" s="232"/>
      <c r="H194" s="233" t="s">
        <v>1</v>
      </c>
      <c r="I194" s="235"/>
      <c r="J194" s="232"/>
      <c r="K194" s="232"/>
      <c r="L194" s="236"/>
      <c r="M194" s="237"/>
      <c r="N194" s="238"/>
      <c r="O194" s="238"/>
      <c r="P194" s="238"/>
      <c r="Q194" s="238"/>
      <c r="R194" s="238"/>
      <c r="S194" s="238"/>
      <c r="T194" s="239"/>
      <c r="AT194" s="240" t="s">
        <v>169</v>
      </c>
      <c r="AU194" s="240" t="s">
        <v>21</v>
      </c>
      <c r="AV194" s="12" t="s">
        <v>21</v>
      </c>
      <c r="AW194" s="12" t="s">
        <v>34</v>
      </c>
      <c r="AX194" s="12" t="s">
        <v>71</v>
      </c>
      <c r="AY194" s="240" t="s">
        <v>156</v>
      </c>
    </row>
    <row r="195" s="13" customFormat="1">
      <c r="B195" s="241"/>
      <c r="C195" s="242"/>
      <c r="D195" s="227" t="s">
        <v>169</v>
      </c>
      <c r="E195" s="243" t="s">
        <v>1</v>
      </c>
      <c r="F195" s="244" t="s">
        <v>1120</v>
      </c>
      <c r="G195" s="242"/>
      <c r="H195" s="245">
        <v>102.492</v>
      </c>
      <c r="I195" s="246"/>
      <c r="J195" s="242"/>
      <c r="K195" s="242"/>
      <c r="L195" s="247"/>
      <c r="M195" s="248"/>
      <c r="N195" s="249"/>
      <c r="O195" s="249"/>
      <c r="P195" s="249"/>
      <c r="Q195" s="249"/>
      <c r="R195" s="249"/>
      <c r="S195" s="249"/>
      <c r="T195" s="250"/>
      <c r="AT195" s="251" t="s">
        <v>169</v>
      </c>
      <c r="AU195" s="251" t="s">
        <v>21</v>
      </c>
      <c r="AV195" s="13" t="s">
        <v>79</v>
      </c>
      <c r="AW195" s="13" t="s">
        <v>34</v>
      </c>
      <c r="AX195" s="13" t="s">
        <v>71</v>
      </c>
      <c r="AY195" s="251" t="s">
        <v>156</v>
      </c>
    </row>
    <row r="196" s="12" customFormat="1">
      <c r="B196" s="231"/>
      <c r="C196" s="232"/>
      <c r="D196" s="227" t="s">
        <v>169</v>
      </c>
      <c r="E196" s="233" t="s">
        <v>1</v>
      </c>
      <c r="F196" s="234" t="s">
        <v>1121</v>
      </c>
      <c r="G196" s="232"/>
      <c r="H196" s="233" t="s">
        <v>1</v>
      </c>
      <c r="I196" s="235"/>
      <c r="J196" s="232"/>
      <c r="K196" s="232"/>
      <c r="L196" s="236"/>
      <c r="M196" s="237"/>
      <c r="N196" s="238"/>
      <c r="O196" s="238"/>
      <c r="P196" s="238"/>
      <c r="Q196" s="238"/>
      <c r="R196" s="238"/>
      <c r="S196" s="238"/>
      <c r="T196" s="239"/>
      <c r="AT196" s="240" t="s">
        <v>169</v>
      </c>
      <c r="AU196" s="240" t="s">
        <v>21</v>
      </c>
      <c r="AV196" s="12" t="s">
        <v>21</v>
      </c>
      <c r="AW196" s="12" t="s">
        <v>34</v>
      </c>
      <c r="AX196" s="12" t="s">
        <v>71</v>
      </c>
      <c r="AY196" s="240" t="s">
        <v>156</v>
      </c>
    </row>
    <row r="197" s="13" customFormat="1">
      <c r="B197" s="241"/>
      <c r="C197" s="242"/>
      <c r="D197" s="227" t="s">
        <v>169</v>
      </c>
      <c r="E197" s="243" t="s">
        <v>1</v>
      </c>
      <c r="F197" s="244" t="s">
        <v>1122</v>
      </c>
      <c r="G197" s="242"/>
      <c r="H197" s="245">
        <v>6.9000000000000004</v>
      </c>
      <c r="I197" s="246"/>
      <c r="J197" s="242"/>
      <c r="K197" s="242"/>
      <c r="L197" s="247"/>
      <c r="M197" s="248"/>
      <c r="N197" s="249"/>
      <c r="O197" s="249"/>
      <c r="P197" s="249"/>
      <c r="Q197" s="249"/>
      <c r="R197" s="249"/>
      <c r="S197" s="249"/>
      <c r="T197" s="250"/>
      <c r="AT197" s="251" t="s">
        <v>169</v>
      </c>
      <c r="AU197" s="251" t="s">
        <v>21</v>
      </c>
      <c r="AV197" s="13" t="s">
        <v>79</v>
      </c>
      <c r="AW197" s="13" t="s">
        <v>34</v>
      </c>
      <c r="AX197" s="13" t="s">
        <v>71</v>
      </c>
      <c r="AY197" s="251" t="s">
        <v>156</v>
      </c>
    </row>
    <row r="198" s="14" customFormat="1">
      <c r="B198" s="252"/>
      <c r="C198" s="253"/>
      <c r="D198" s="227" t="s">
        <v>169</v>
      </c>
      <c r="E198" s="254" t="s">
        <v>1</v>
      </c>
      <c r="F198" s="255" t="s">
        <v>174</v>
      </c>
      <c r="G198" s="253"/>
      <c r="H198" s="256">
        <v>163.25700000000001</v>
      </c>
      <c r="I198" s="257"/>
      <c r="J198" s="253"/>
      <c r="K198" s="253"/>
      <c r="L198" s="258"/>
      <c r="M198" s="259"/>
      <c r="N198" s="260"/>
      <c r="O198" s="260"/>
      <c r="P198" s="260"/>
      <c r="Q198" s="260"/>
      <c r="R198" s="260"/>
      <c r="S198" s="260"/>
      <c r="T198" s="261"/>
      <c r="AT198" s="262" t="s">
        <v>169</v>
      </c>
      <c r="AU198" s="262" t="s">
        <v>21</v>
      </c>
      <c r="AV198" s="14" t="s">
        <v>163</v>
      </c>
      <c r="AW198" s="14" t="s">
        <v>34</v>
      </c>
      <c r="AX198" s="14" t="s">
        <v>21</v>
      </c>
      <c r="AY198" s="262" t="s">
        <v>156</v>
      </c>
    </row>
    <row r="199" s="1" customFormat="1" ht="22.5" customHeight="1">
      <c r="B199" s="37"/>
      <c r="C199" s="215" t="s">
        <v>288</v>
      </c>
      <c r="D199" s="215" t="s">
        <v>158</v>
      </c>
      <c r="E199" s="216" t="s">
        <v>849</v>
      </c>
      <c r="F199" s="217" t="s">
        <v>850</v>
      </c>
      <c r="G199" s="218" t="s">
        <v>282</v>
      </c>
      <c r="H199" s="219">
        <v>74.977999999999994</v>
      </c>
      <c r="I199" s="220"/>
      <c r="J199" s="221">
        <f>ROUND(I199*H199,2)</f>
        <v>0</v>
      </c>
      <c r="K199" s="217" t="s">
        <v>705</v>
      </c>
      <c r="L199" s="42"/>
      <c r="M199" s="222" t="s">
        <v>1</v>
      </c>
      <c r="N199" s="223" t="s">
        <v>42</v>
      </c>
      <c r="O199" s="78"/>
      <c r="P199" s="224">
        <f>O199*H199</f>
        <v>0</v>
      </c>
      <c r="Q199" s="224">
        <v>0</v>
      </c>
      <c r="R199" s="224">
        <f>Q199*H199</f>
        <v>0</v>
      </c>
      <c r="S199" s="224">
        <v>0</v>
      </c>
      <c r="T199" s="225">
        <f>S199*H199</f>
        <v>0</v>
      </c>
      <c r="AR199" s="16" t="s">
        <v>838</v>
      </c>
      <c r="AT199" s="16" t="s">
        <v>158</v>
      </c>
      <c r="AU199" s="16" t="s">
        <v>21</v>
      </c>
      <c r="AY199" s="16" t="s">
        <v>156</v>
      </c>
      <c r="BE199" s="226">
        <f>IF(N199="základní",J199,0)</f>
        <v>0</v>
      </c>
      <c r="BF199" s="226">
        <f>IF(N199="snížená",J199,0)</f>
        <v>0</v>
      </c>
      <c r="BG199" s="226">
        <f>IF(N199="zákl. přenesená",J199,0)</f>
        <v>0</v>
      </c>
      <c r="BH199" s="226">
        <f>IF(N199="sníž. přenesená",J199,0)</f>
        <v>0</v>
      </c>
      <c r="BI199" s="226">
        <f>IF(N199="nulová",J199,0)</f>
        <v>0</v>
      </c>
      <c r="BJ199" s="16" t="s">
        <v>21</v>
      </c>
      <c r="BK199" s="226">
        <f>ROUND(I199*H199,2)</f>
        <v>0</v>
      </c>
      <c r="BL199" s="16" t="s">
        <v>838</v>
      </c>
      <c r="BM199" s="16" t="s">
        <v>1123</v>
      </c>
    </row>
    <row r="200" s="1" customFormat="1">
      <c r="B200" s="37"/>
      <c r="C200" s="38"/>
      <c r="D200" s="227" t="s">
        <v>165</v>
      </c>
      <c r="E200" s="38"/>
      <c r="F200" s="228" t="s">
        <v>852</v>
      </c>
      <c r="G200" s="38"/>
      <c r="H200" s="38"/>
      <c r="I200" s="142"/>
      <c r="J200" s="38"/>
      <c r="K200" s="38"/>
      <c r="L200" s="42"/>
      <c r="M200" s="229"/>
      <c r="N200" s="78"/>
      <c r="O200" s="78"/>
      <c r="P200" s="78"/>
      <c r="Q200" s="78"/>
      <c r="R200" s="78"/>
      <c r="S200" s="78"/>
      <c r="T200" s="79"/>
      <c r="AT200" s="16" t="s">
        <v>165</v>
      </c>
      <c r="AU200" s="16" t="s">
        <v>21</v>
      </c>
    </row>
    <row r="201" s="1" customFormat="1">
      <c r="B201" s="37"/>
      <c r="C201" s="38"/>
      <c r="D201" s="227" t="s">
        <v>167</v>
      </c>
      <c r="E201" s="38"/>
      <c r="F201" s="230" t="s">
        <v>841</v>
      </c>
      <c r="G201" s="38"/>
      <c r="H201" s="38"/>
      <c r="I201" s="142"/>
      <c r="J201" s="38"/>
      <c r="K201" s="38"/>
      <c r="L201" s="42"/>
      <c r="M201" s="229"/>
      <c r="N201" s="78"/>
      <c r="O201" s="78"/>
      <c r="P201" s="78"/>
      <c r="Q201" s="78"/>
      <c r="R201" s="78"/>
      <c r="S201" s="78"/>
      <c r="T201" s="79"/>
      <c r="AT201" s="16" t="s">
        <v>167</v>
      </c>
      <c r="AU201" s="16" t="s">
        <v>21</v>
      </c>
    </row>
    <row r="202" s="12" customFormat="1">
      <c r="B202" s="231"/>
      <c r="C202" s="232"/>
      <c r="D202" s="227" t="s">
        <v>169</v>
      </c>
      <c r="E202" s="233" t="s">
        <v>1</v>
      </c>
      <c r="F202" s="234" t="s">
        <v>853</v>
      </c>
      <c r="G202" s="232"/>
      <c r="H202" s="233" t="s">
        <v>1</v>
      </c>
      <c r="I202" s="235"/>
      <c r="J202" s="232"/>
      <c r="K202" s="232"/>
      <c r="L202" s="236"/>
      <c r="M202" s="237"/>
      <c r="N202" s="238"/>
      <c r="O202" s="238"/>
      <c r="P202" s="238"/>
      <c r="Q202" s="238"/>
      <c r="R202" s="238"/>
      <c r="S202" s="238"/>
      <c r="T202" s="239"/>
      <c r="AT202" s="240" t="s">
        <v>169</v>
      </c>
      <c r="AU202" s="240" t="s">
        <v>21</v>
      </c>
      <c r="AV202" s="12" t="s">
        <v>21</v>
      </c>
      <c r="AW202" s="12" t="s">
        <v>34</v>
      </c>
      <c r="AX202" s="12" t="s">
        <v>71</v>
      </c>
      <c r="AY202" s="240" t="s">
        <v>156</v>
      </c>
    </row>
    <row r="203" s="13" customFormat="1">
      <c r="B203" s="241"/>
      <c r="C203" s="242"/>
      <c r="D203" s="227" t="s">
        <v>169</v>
      </c>
      <c r="E203" s="243" t="s">
        <v>1</v>
      </c>
      <c r="F203" s="244" t="s">
        <v>1124</v>
      </c>
      <c r="G203" s="242"/>
      <c r="H203" s="245">
        <v>74.977999999999994</v>
      </c>
      <c r="I203" s="246"/>
      <c r="J203" s="242"/>
      <c r="K203" s="242"/>
      <c r="L203" s="247"/>
      <c r="M203" s="248"/>
      <c r="N203" s="249"/>
      <c r="O203" s="249"/>
      <c r="P203" s="249"/>
      <c r="Q203" s="249"/>
      <c r="R203" s="249"/>
      <c r="S203" s="249"/>
      <c r="T203" s="250"/>
      <c r="AT203" s="251" t="s">
        <v>169</v>
      </c>
      <c r="AU203" s="251" t="s">
        <v>21</v>
      </c>
      <c r="AV203" s="13" t="s">
        <v>79</v>
      </c>
      <c r="AW203" s="13" t="s">
        <v>34</v>
      </c>
      <c r="AX203" s="13" t="s">
        <v>21</v>
      </c>
      <c r="AY203" s="251" t="s">
        <v>156</v>
      </c>
    </row>
    <row r="204" s="1" customFormat="1" ht="22.5" customHeight="1">
      <c r="B204" s="37"/>
      <c r="C204" s="215" t="s">
        <v>296</v>
      </c>
      <c r="D204" s="215" t="s">
        <v>158</v>
      </c>
      <c r="E204" s="216" t="s">
        <v>860</v>
      </c>
      <c r="F204" s="217" t="s">
        <v>861</v>
      </c>
      <c r="G204" s="218" t="s">
        <v>282</v>
      </c>
      <c r="H204" s="219">
        <v>163.25700000000001</v>
      </c>
      <c r="I204" s="220"/>
      <c r="J204" s="221">
        <f>ROUND(I204*H204,2)</f>
        <v>0</v>
      </c>
      <c r="K204" s="217" t="s">
        <v>705</v>
      </c>
      <c r="L204" s="42"/>
      <c r="M204" s="222" t="s">
        <v>1</v>
      </c>
      <c r="N204" s="223" t="s">
        <v>42</v>
      </c>
      <c r="O204" s="78"/>
      <c r="P204" s="224">
        <f>O204*H204</f>
        <v>0</v>
      </c>
      <c r="Q204" s="224">
        <v>0</v>
      </c>
      <c r="R204" s="224">
        <f>Q204*H204</f>
        <v>0</v>
      </c>
      <c r="S204" s="224">
        <v>0</v>
      </c>
      <c r="T204" s="225">
        <f>S204*H204</f>
        <v>0</v>
      </c>
      <c r="AR204" s="16" t="s">
        <v>838</v>
      </c>
      <c r="AT204" s="16" t="s">
        <v>158</v>
      </c>
      <c r="AU204" s="16" t="s">
        <v>21</v>
      </c>
      <c r="AY204" s="16" t="s">
        <v>156</v>
      </c>
      <c r="BE204" s="226">
        <f>IF(N204="základní",J204,0)</f>
        <v>0</v>
      </c>
      <c r="BF204" s="226">
        <f>IF(N204="snížená",J204,0)</f>
        <v>0</v>
      </c>
      <c r="BG204" s="226">
        <f>IF(N204="zákl. přenesená",J204,0)</f>
        <v>0</v>
      </c>
      <c r="BH204" s="226">
        <f>IF(N204="sníž. přenesená",J204,0)</f>
        <v>0</v>
      </c>
      <c r="BI204" s="226">
        <f>IF(N204="nulová",J204,0)</f>
        <v>0</v>
      </c>
      <c r="BJ204" s="16" t="s">
        <v>21</v>
      </c>
      <c r="BK204" s="226">
        <f>ROUND(I204*H204,2)</f>
        <v>0</v>
      </c>
      <c r="BL204" s="16" t="s">
        <v>838</v>
      </c>
      <c r="BM204" s="16" t="s">
        <v>1125</v>
      </c>
    </row>
    <row r="205" s="1" customFormat="1">
      <c r="B205" s="37"/>
      <c r="C205" s="38"/>
      <c r="D205" s="227" t="s">
        <v>165</v>
      </c>
      <c r="E205" s="38"/>
      <c r="F205" s="228" t="s">
        <v>863</v>
      </c>
      <c r="G205" s="38"/>
      <c r="H205" s="38"/>
      <c r="I205" s="142"/>
      <c r="J205" s="38"/>
      <c r="K205" s="38"/>
      <c r="L205" s="42"/>
      <c r="M205" s="229"/>
      <c r="N205" s="78"/>
      <c r="O205" s="78"/>
      <c r="P205" s="78"/>
      <c r="Q205" s="78"/>
      <c r="R205" s="78"/>
      <c r="S205" s="78"/>
      <c r="T205" s="79"/>
      <c r="AT205" s="16" t="s">
        <v>165</v>
      </c>
      <c r="AU205" s="16" t="s">
        <v>21</v>
      </c>
    </row>
    <row r="206" s="1" customFormat="1">
      <c r="B206" s="37"/>
      <c r="C206" s="38"/>
      <c r="D206" s="227" t="s">
        <v>167</v>
      </c>
      <c r="E206" s="38"/>
      <c r="F206" s="230" t="s">
        <v>859</v>
      </c>
      <c r="G206" s="38"/>
      <c r="H206" s="38"/>
      <c r="I206" s="142"/>
      <c r="J206" s="38"/>
      <c r="K206" s="38"/>
      <c r="L206" s="42"/>
      <c r="M206" s="229"/>
      <c r="N206" s="78"/>
      <c r="O206" s="78"/>
      <c r="P206" s="78"/>
      <c r="Q206" s="78"/>
      <c r="R206" s="78"/>
      <c r="S206" s="78"/>
      <c r="T206" s="79"/>
      <c r="AT206" s="16" t="s">
        <v>167</v>
      </c>
      <c r="AU206" s="16" t="s">
        <v>21</v>
      </c>
    </row>
    <row r="207" s="12" customFormat="1">
      <c r="B207" s="231"/>
      <c r="C207" s="232"/>
      <c r="D207" s="227" t="s">
        <v>169</v>
      </c>
      <c r="E207" s="233" t="s">
        <v>1</v>
      </c>
      <c r="F207" s="234" t="s">
        <v>864</v>
      </c>
      <c r="G207" s="232"/>
      <c r="H207" s="233" t="s">
        <v>1</v>
      </c>
      <c r="I207" s="235"/>
      <c r="J207" s="232"/>
      <c r="K207" s="232"/>
      <c r="L207" s="236"/>
      <c r="M207" s="237"/>
      <c r="N207" s="238"/>
      <c r="O207" s="238"/>
      <c r="P207" s="238"/>
      <c r="Q207" s="238"/>
      <c r="R207" s="238"/>
      <c r="S207" s="238"/>
      <c r="T207" s="239"/>
      <c r="AT207" s="240" t="s">
        <v>169</v>
      </c>
      <c r="AU207" s="240" t="s">
        <v>21</v>
      </c>
      <c r="AV207" s="12" t="s">
        <v>21</v>
      </c>
      <c r="AW207" s="12" t="s">
        <v>34</v>
      </c>
      <c r="AX207" s="12" t="s">
        <v>71</v>
      </c>
      <c r="AY207" s="240" t="s">
        <v>156</v>
      </c>
    </row>
    <row r="208" s="13" customFormat="1">
      <c r="B208" s="241"/>
      <c r="C208" s="242"/>
      <c r="D208" s="227" t="s">
        <v>169</v>
      </c>
      <c r="E208" s="243" t="s">
        <v>1</v>
      </c>
      <c r="F208" s="244" t="s">
        <v>1119</v>
      </c>
      <c r="G208" s="242"/>
      <c r="H208" s="245">
        <v>53.865000000000002</v>
      </c>
      <c r="I208" s="246"/>
      <c r="J208" s="242"/>
      <c r="K208" s="242"/>
      <c r="L208" s="247"/>
      <c r="M208" s="248"/>
      <c r="N208" s="249"/>
      <c r="O208" s="249"/>
      <c r="P208" s="249"/>
      <c r="Q208" s="249"/>
      <c r="R208" s="249"/>
      <c r="S208" s="249"/>
      <c r="T208" s="250"/>
      <c r="AT208" s="251" t="s">
        <v>169</v>
      </c>
      <c r="AU208" s="251" t="s">
        <v>21</v>
      </c>
      <c r="AV208" s="13" t="s">
        <v>79</v>
      </c>
      <c r="AW208" s="13" t="s">
        <v>34</v>
      </c>
      <c r="AX208" s="13" t="s">
        <v>71</v>
      </c>
      <c r="AY208" s="251" t="s">
        <v>156</v>
      </c>
    </row>
    <row r="209" s="12" customFormat="1">
      <c r="B209" s="231"/>
      <c r="C209" s="232"/>
      <c r="D209" s="227" t="s">
        <v>169</v>
      </c>
      <c r="E209" s="233" t="s">
        <v>1</v>
      </c>
      <c r="F209" s="234" t="s">
        <v>847</v>
      </c>
      <c r="G209" s="232"/>
      <c r="H209" s="233" t="s">
        <v>1</v>
      </c>
      <c r="I209" s="235"/>
      <c r="J209" s="232"/>
      <c r="K209" s="232"/>
      <c r="L209" s="236"/>
      <c r="M209" s="237"/>
      <c r="N209" s="238"/>
      <c r="O209" s="238"/>
      <c r="P209" s="238"/>
      <c r="Q209" s="238"/>
      <c r="R209" s="238"/>
      <c r="S209" s="238"/>
      <c r="T209" s="239"/>
      <c r="AT209" s="240" t="s">
        <v>169</v>
      </c>
      <c r="AU209" s="240" t="s">
        <v>21</v>
      </c>
      <c r="AV209" s="12" t="s">
        <v>21</v>
      </c>
      <c r="AW209" s="12" t="s">
        <v>34</v>
      </c>
      <c r="AX209" s="12" t="s">
        <v>71</v>
      </c>
      <c r="AY209" s="240" t="s">
        <v>156</v>
      </c>
    </row>
    <row r="210" s="13" customFormat="1">
      <c r="B210" s="241"/>
      <c r="C210" s="242"/>
      <c r="D210" s="227" t="s">
        <v>169</v>
      </c>
      <c r="E210" s="243" t="s">
        <v>1</v>
      </c>
      <c r="F210" s="244" t="s">
        <v>1120</v>
      </c>
      <c r="G210" s="242"/>
      <c r="H210" s="245">
        <v>102.492</v>
      </c>
      <c r="I210" s="246"/>
      <c r="J210" s="242"/>
      <c r="K210" s="242"/>
      <c r="L210" s="247"/>
      <c r="M210" s="248"/>
      <c r="N210" s="249"/>
      <c r="O210" s="249"/>
      <c r="P210" s="249"/>
      <c r="Q210" s="249"/>
      <c r="R210" s="249"/>
      <c r="S210" s="249"/>
      <c r="T210" s="250"/>
      <c r="AT210" s="251" t="s">
        <v>169</v>
      </c>
      <c r="AU210" s="251" t="s">
        <v>21</v>
      </c>
      <c r="AV210" s="13" t="s">
        <v>79</v>
      </c>
      <c r="AW210" s="13" t="s">
        <v>34</v>
      </c>
      <c r="AX210" s="13" t="s">
        <v>71</v>
      </c>
      <c r="AY210" s="251" t="s">
        <v>156</v>
      </c>
    </row>
    <row r="211" s="12" customFormat="1">
      <c r="B211" s="231"/>
      <c r="C211" s="232"/>
      <c r="D211" s="227" t="s">
        <v>169</v>
      </c>
      <c r="E211" s="233" t="s">
        <v>1</v>
      </c>
      <c r="F211" s="234" t="s">
        <v>1121</v>
      </c>
      <c r="G211" s="232"/>
      <c r="H211" s="233" t="s">
        <v>1</v>
      </c>
      <c r="I211" s="235"/>
      <c r="J211" s="232"/>
      <c r="K211" s="232"/>
      <c r="L211" s="236"/>
      <c r="M211" s="237"/>
      <c r="N211" s="238"/>
      <c r="O211" s="238"/>
      <c r="P211" s="238"/>
      <c r="Q211" s="238"/>
      <c r="R211" s="238"/>
      <c r="S211" s="238"/>
      <c r="T211" s="239"/>
      <c r="AT211" s="240" t="s">
        <v>169</v>
      </c>
      <c r="AU211" s="240" t="s">
        <v>21</v>
      </c>
      <c r="AV211" s="12" t="s">
        <v>21</v>
      </c>
      <c r="AW211" s="12" t="s">
        <v>34</v>
      </c>
      <c r="AX211" s="12" t="s">
        <v>71</v>
      </c>
      <c r="AY211" s="240" t="s">
        <v>156</v>
      </c>
    </row>
    <row r="212" s="13" customFormat="1">
      <c r="B212" s="241"/>
      <c r="C212" s="242"/>
      <c r="D212" s="227" t="s">
        <v>169</v>
      </c>
      <c r="E212" s="243" t="s">
        <v>1</v>
      </c>
      <c r="F212" s="244" t="s">
        <v>1122</v>
      </c>
      <c r="G212" s="242"/>
      <c r="H212" s="245">
        <v>6.9000000000000004</v>
      </c>
      <c r="I212" s="246"/>
      <c r="J212" s="242"/>
      <c r="K212" s="242"/>
      <c r="L212" s="247"/>
      <c r="M212" s="248"/>
      <c r="N212" s="249"/>
      <c r="O212" s="249"/>
      <c r="P212" s="249"/>
      <c r="Q212" s="249"/>
      <c r="R212" s="249"/>
      <c r="S212" s="249"/>
      <c r="T212" s="250"/>
      <c r="AT212" s="251" t="s">
        <v>169</v>
      </c>
      <c r="AU212" s="251" t="s">
        <v>21</v>
      </c>
      <c r="AV212" s="13" t="s">
        <v>79</v>
      </c>
      <c r="AW212" s="13" t="s">
        <v>34</v>
      </c>
      <c r="AX212" s="13" t="s">
        <v>71</v>
      </c>
      <c r="AY212" s="251" t="s">
        <v>156</v>
      </c>
    </row>
    <row r="213" s="14" customFormat="1">
      <c r="B213" s="252"/>
      <c r="C213" s="253"/>
      <c r="D213" s="227" t="s">
        <v>169</v>
      </c>
      <c r="E213" s="254" t="s">
        <v>1</v>
      </c>
      <c r="F213" s="255" t="s">
        <v>174</v>
      </c>
      <c r="G213" s="253"/>
      <c r="H213" s="256">
        <v>163.25700000000001</v>
      </c>
      <c r="I213" s="257"/>
      <c r="J213" s="253"/>
      <c r="K213" s="253"/>
      <c r="L213" s="258"/>
      <c r="M213" s="277"/>
      <c r="N213" s="278"/>
      <c r="O213" s="278"/>
      <c r="P213" s="278"/>
      <c r="Q213" s="278"/>
      <c r="R213" s="278"/>
      <c r="S213" s="278"/>
      <c r="T213" s="279"/>
      <c r="AT213" s="262" t="s">
        <v>169</v>
      </c>
      <c r="AU213" s="262" t="s">
        <v>21</v>
      </c>
      <c r="AV213" s="14" t="s">
        <v>163</v>
      </c>
      <c r="AW213" s="14" t="s">
        <v>34</v>
      </c>
      <c r="AX213" s="14" t="s">
        <v>21</v>
      </c>
      <c r="AY213" s="262" t="s">
        <v>156</v>
      </c>
    </row>
    <row r="214" s="1" customFormat="1" ht="6.96" customHeight="1">
      <c r="B214" s="56"/>
      <c r="C214" s="57"/>
      <c r="D214" s="57"/>
      <c r="E214" s="57"/>
      <c r="F214" s="57"/>
      <c r="G214" s="57"/>
      <c r="H214" s="57"/>
      <c r="I214" s="166"/>
      <c r="J214" s="57"/>
      <c r="K214" s="57"/>
      <c r="L214" s="42"/>
    </row>
  </sheetData>
  <sheetProtection sheet="1" autoFilter="0" formatColumns="0" formatRows="0" objects="1" scenarios="1" spinCount="100000" saltValue="7qYPRFKYprc/wYIIxRf1VNCyBGjarB614FfaXsamL/cxES01eP2hhdrlmgt4zrHafxiAx/wrN9ZdIIaeqV7LRw==" hashValue="+IMi2sSEPIXVByafPpOi1qnykfwSjYVE1F59RFoug5lX+agOGo5ZBHibBZENE6jLIwC19GTuWYYmlyIzQ9uXpQ==" algorithmName="SHA-512" password="CC35"/>
  <autoFilter ref="C87:K213"/>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97</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ht="12" customHeight="1">
      <c r="B8" s="19"/>
      <c r="D8" s="140" t="s">
        <v>120</v>
      </c>
      <c r="L8" s="19"/>
    </row>
    <row r="9" s="1" customFormat="1" ht="16.5" customHeight="1">
      <c r="B9" s="42"/>
      <c r="E9" s="141" t="s">
        <v>1126</v>
      </c>
      <c r="F9" s="1"/>
      <c r="G9" s="1"/>
      <c r="H9" s="1"/>
      <c r="I9" s="142"/>
      <c r="L9" s="42"/>
    </row>
    <row r="10" s="1" customFormat="1" ht="12" customHeight="1">
      <c r="B10" s="42"/>
      <c r="D10" s="140" t="s">
        <v>122</v>
      </c>
      <c r="I10" s="142"/>
      <c r="L10" s="42"/>
    </row>
    <row r="11" s="1" customFormat="1" ht="36.96" customHeight="1">
      <c r="B11" s="42"/>
      <c r="E11" s="143" t="s">
        <v>1127</v>
      </c>
      <c r="F11" s="1"/>
      <c r="G11" s="1"/>
      <c r="H11" s="1"/>
      <c r="I11" s="142"/>
      <c r="L11" s="42"/>
    </row>
    <row r="12" s="1" customFormat="1">
      <c r="B12" s="42"/>
      <c r="I12" s="142"/>
      <c r="L12" s="42"/>
    </row>
    <row r="13" s="1" customFormat="1" ht="12" customHeight="1">
      <c r="B13" s="42"/>
      <c r="D13" s="140" t="s">
        <v>19</v>
      </c>
      <c r="F13" s="16" t="s">
        <v>1</v>
      </c>
      <c r="I13" s="144" t="s">
        <v>20</v>
      </c>
      <c r="J13" s="16" t="s">
        <v>1</v>
      </c>
      <c r="L13" s="42"/>
    </row>
    <row r="14" s="1" customFormat="1" ht="12" customHeight="1">
      <c r="B14" s="42"/>
      <c r="D14" s="140" t="s">
        <v>22</v>
      </c>
      <c r="F14" s="16" t="s">
        <v>23</v>
      </c>
      <c r="I14" s="144" t="s">
        <v>24</v>
      </c>
      <c r="J14" s="145" t="str">
        <f>'Rekapitulace zakázky'!AN8</f>
        <v>16. 3. 2019</v>
      </c>
      <c r="L14" s="42"/>
    </row>
    <row r="15" s="1" customFormat="1" ht="10.8" customHeight="1">
      <c r="B15" s="42"/>
      <c r="I15" s="142"/>
      <c r="L15" s="42"/>
    </row>
    <row r="16" s="1" customFormat="1" ht="12" customHeight="1">
      <c r="B16" s="42"/>
      <c r="D16" s="140" t="s">
        <v>28</v>
      </c>
      <c r="I16" s="144" t="s">
        <v>29</v>
      </c>
      <c r="J16" s="16" t="str">
        <f>IF('Rekapitulace zakázky'!AN10="","",'Rekapitulace zakázky'!AN10)</f>
        <v/>
      </c>
      <c r="L16" s="42"/>
    </row>
    <row r="17" s="1" customFormat="1" ht="18" customHeight="1">
      <c r="B17" s="42"/>
      <c r="E17" s="16" t="str">
        <f>IF('Rekapitulace zakázky'!E11="","",'Rekapitulace zakázky'!E11)</f>
        <v xml:space="preserve"> </v>
      </c>
      <c r="I17" s="144" t="s">
        <v>30</v>
      </c>
      <c r="J17" s="16" t="str">
        <f>IF('Rekapitulace zakázky'!AN11="","",'Rekapitulace zakázky'!AN11)</f>
        <v/>
      </c>
      <c r="L17" s="42"/>
    </row>
    <row r="18" s="1" customFormat="1" ht="6.96" customHeight="1">
      <c r="B18" s="42"/>
      <c r="I18" s="142"/>
      <c r="L18" s="42"/>
    </row>
    <row r="19" s="1" customFormat="1" ht="12" customHeight="1">
      <c r="B19" s="42"/>
      <c r="D19" s="140" t="s">
        <v>31</v>
      </c>
      <c r="I19" s="144" t="s">
        <v>29</v>
      </c>
      <c r="J19" s="32" t="str">
        <f>'Rekapitulace zakázky'!AN13</f>
        <v>Vyplň údaj</v>
      </c>
      <c r="L19" s="42"/>
    </row>
    <row r="20" s="1" customFormat="1" ht="18" customHeight="1">
      <c r="B20" s="42"/>
      <c r="E20" s="32" t="str">
        <f>'Rekapitulace zakázky'!E14</f>
        <v>Vyplň údaj</v>
      </c>
      <c r="F20" s="16"/>
      <c r="G20" s="16"/>
      <c r="H20" s="16"/>
      <c r="I20" s="144" t="s">
        <v>30</v>
      </c>
      <c r="J20" s="32" t="str">
        <f>'Rekapitulace zakázky'!AN14</f>
        <v>Vyplň údaj</v>
      </c>
      <c r="L20" s="42"/>
    </row>
    <row r="21" s="1" customFormat="1" ht="6.96" customHeight="1">
      <c r="B21" s="42"/>
      <c r="I21" s="142"/>
      <c r="L21" s="42"/>
    </row>
    <row r="22" s="1" customFormat="1" ht="12" customHeight="1">
      <c r="B22" s="42"/>
      <c r="D22" s="140" t="s">
        <v>33</v>
      </c>
      <c r="I22" s="144" t="s">
        <v>29</v>
      </c>
      <c r="J22" s="16" t="str">
        <f>IF('Rekapitulace zakázky'!AN16="","",'Rekapitulace zakázky'!AN16)</f>
        <v/>
      </c>
      <c r="L22" s="42"/>
    </row>
    <row r="23" s="1" customFormat="1" ht="18" customHeight="1">
      <c r="B23" s="42"/>
      <c r="E23" s="16" t="str">
        <f>IF('Rekapitulace zakázky'!E17="","",'Rekapitulace zakázky'!E17)</f>
        <v xml:space="preserve"> </v>
      </c>
      <c r="I23" s="144" t="s">
        <v>30</v>
      </c>
      <c r="J23" s="16" t="str">
        <f>IF('Rekapitulace zakázky'!AN17="","",'Rekapitulace zakázky'!AN17)</f>
        <v/>
      </c>
      <c r="L23" s="42"/>
    </row>
    <row r="24" s="1" customFormat="1" ht="6.96" customHeight="1">
      <c r="B24" s="42"/>
      <c r="I24" s="142"/>
      <c r="L24" s="42"/>
    </row>
    <row r="25" s="1" customFormat="1" ht="12" customHeight="1">
      <c r="B25" s="42"/>
      <c r="D25" s="140" t="s">
        <v>35</v>
      </c>
      <c r="I25" s="144" t="s">
        <v>29</v>
      </c>
      <c r="J25" s="16" t="str">
        <f>IF('Rekapitulace zakázky'!AN19="","",'Rekapitulace zakázky'!AN19)</f>
        <v/>
      </c>
      <c r="L25" s="42"/>
    </row>
    <row r="26" s="1" customFormat="1" ht="18" customHeight="1">
      <c r="B26" s="42"/>
      <c r="E26" s="16" t="str">
        <f>IF('Rekapitulace zakázky'!E20="","",'Rekapitulace zakázky'!E20)</f>
        <v xml:space="preserve"> </v>
      </c>
      <c r="I26" s="144" t="s">
        <v>30</v>
      </c>
      <c r="J26" s="16" t="str">
        <f>IF('Rekapitulace zakázky'!AN20="","",'Rekapitulace zakázky'!AN20)</f>
        <v/>
      </c>
      <c r="L26" s="42"/>
    </row>
    <row r="27" s="1" customFormat="1" ht="6.96" customHeight="1">
      <c r="B27" s="42"/>
      <c r="I27" s="142"/>
      <c r="L27" s="42"/>
    </row>
    <row r="28" s="1" customFormat="1" ht="12" customHeight="1">
      <c r="B28" s="42"/>
      <c r="D28" s="140" t="s">
        <v>36</v>
      </c>
      <c r="I28" s="142"/>
      <c r="L28" s="42"/>
    </row>
    <row r="29" s="7" customFormat="1" ht="16.5" customHeight="1">
      <c r="B29" s="146"/>
      <c r="E29" s="147" t="s">
        <v>1</v>
      </c>
      <c r="F29" s="147"/>
      <c r="G29" s="147"/>
      <c r="H29" s="147"/>
      <c r="I29" s="148"/>
      <c r="L29" s="146"/>
    </row>
    <row r="30" s="1" customFormat="1" ht="6.96" customHeight="1">
      <c r="B30" s="42"/>
      <c r="I30" s="142"/>
      <c r="L30" s="42"/>
    </row>
    <row r="31" s="1" customFormat="1" ht="6.96" customHeight="1">
      <c r="B31" s="42"/>
      <c r="D31" s="70"/>
      <c r="E31" s="70"/>
      <c r="F31" s="70"/>
      <c r="G31" s="70"/>
      <c r="H31" s="70"/>
      <c r="I31" s="149"/>
      <c r="J31" s="70"/>
      <c r="K31" s="70"/>
      <c r="L31" s="42"/>
    </row>
    <row r="32" s="1" customFormat="1" ht="25.44" customHeight="1">
      <c r="B32" s="42"/>
      <c r="D32" s="150" t="s">
        <v>37</v>
      </c>
      <c r="I32" s="142"/>
      <c r="J32" s="151">
        <f>ROUND(J95, 2)</f>
        <v>0</v>
      </c>
      <c r="L32" s="42"/>
    </row>
    <row r="33" s="1" customFormat="1" ht="6.96" customHeight="1">
      <c r="B33" s="42"/>
      <c r="D33" s="70"/>
      <c r="E33" s="70"/>
      <c r="F33" s="70"/>
      <c r="G33" s="70"/>
      <c r="H33" s="70"/>
      <c r="I33" s="149"/>
      <c r="J33" s="70"/>
      <c r="K33" s="70"/>
      <c r="L33" s="42"/>
    </row>
    <row r="34" s="1" customFormat="1" ht="14.4" customHeight="1">
      <c r="B34" s="42"/>
      <c r="F34" s="152" t="s">
        <v>39</v>
      </c>
      <c r="I34" s="153" t="s">
        <v>38</v>
      </c>
      <c r="J34" s="152" t="s">
        <v>40</v>
      </c>
      <c r="L34" s="42"/>
    </row>
    <row r="35" s="1" customFormat="1" ht="14.4" customHeight="1">
      <c r="B35" s="42"/>
      <c r="D35" s="140" t="s">
        <v>41</v>
      </c>
      <c r="E35" s="140" t="s">
        <v>42</v>
      </c>
      <c r="F35" s="154">
        <f>ROUND((SUM(BE95:BE458)),  2)</f>
        <v>0</v>
      </c>
      <c r="I35" s="155">
        <v>0.20999999999999999</v>
      </c>
      <c r="J35" s="154">
        <f>ROUND(((SUM(BE95:BE458))*I35),  2)</f>
        <v>0</v>
      </c>
      <c r="L35" s="42"/>
    </row>
    <row r="36" s="1" customFormat="1" ht="14.4" customHeight="1">
      <c r="B36" s="42"/>
      <c r="E36" s="140" t="s">
        <v>43</v>
      </c>
      <c r="F36" s="154">
        <f>ROUND((SUM(BF95:BF458)),  2)</f>
        <v>0</v>
      </c>
      <c r="I36" s="155">
        <v>0.14999999999999999</v>
      </c>
      <c r="J36" s="154">
        <f>ROUND(((SUM(BF95:BF458))*I36),  2)</f>
        <v>0</v>
      </c>
      <c r="L36" s="42"/>
    </row>
    <row r="37" hidden="1" s="1" customFormat="1" ht="14.4" customHeight="1">
      <c r="B37" s="42"/>
      <c r="E37" s="140" t="s">
        <v>44</v>
      </c>
      <c r="F37" s="154">
        <f>ROUND((SUM(BG95:BG458)),  2)</f>
        <v>0</v>
      </c>
      <c r="I37" s="155">
        <v>0.20999999999999999</v>
      </c>
      <c r="J37" s="154">
        <f>0</f>
        <v>0</v>
      </c>
      <c r="L37" s="42"/>
    </row>
    <row r="38" hidden="1" s="1" customFormat="1" ht="14.4" customHeight="1">
      <c r="B38" s="42"/>
      <c r="E38" s="140" t="s">
        <v>45</v>
      </c>
      <c r="F38" s="154">
        <f>ROUND((SUM(BH95:BH458)),  2)</f>
        <v>0</v>
      </c>
      <c r="I38" s="155">
        <v>0.14999999999999999</v>
      </c>
      <c r="J38" s="154">
        <f>0</f>
        <v>0</v>
      </c>
      <c r="L38" s="42"/>
    </row>
    <row r="39" hidden="1" s="1" customFormat="1" ht="14.4" customHeight="1">
      <c r="B39" s="42"/>
      <c r="E39" s="140" t="s">
        <v>46</v>
      </c>
      <c r="F39" s="154">
        <f>ROUND((SUM(BI95:BI458)),  2)</f>
        <v>0</v>
      </c>
      <c r="I39" s="155">
        <v>0</v>
      </c>
      <c r="J39" s="154">
        <f>0</f>
        <v>0</v>
      </c>
      <c r="L39" s="42"/>
    </row>
    <row r="40" s="1" customFormat="1" ht="6.96" customHeight="1">
      <c r="B40" s="42"/>
      <c r="I40" s="142"/>
      <c r="L40" s="42"/>
    </row>
    <row r="41" s="1" customFormat="1" ht="25.44" customHeight="1">
      <c r="B41" s="42"/>
      <c r="C41" s="156"/>
      <c r="D41" s="157" t="s">
        <v>47</v>
      </c>
      <c r="E41" s="158"/>
      <c r="F41" s="158"/>
      <c r="G41" s="159" t="s">
        <v>48</v>
      </c>
      <c r="H41" s="160" t="s">
        <v>49</v>
      </c>
      <c r="I41" s="161"/>
      <c r="J41" s="162">
        <f>SUM(J32:J39)</f>
        <v>0</v>
      </c>
      <c r="K41" s="163"/>
      <c r="L41" s="42"/>
    </row>
    <row r="42" s="1" customFormat="1" ht="14.4" customHeight="1">
      <c r="B42" s="164"/>
      <c r="C42" s="165"/>
      <c r="D42" s="165"/>
      <c r="E42" s="165"/>
      <c r="F42" s="165"/>
      <c r="G42" s="165"/>
      <c r="H42" s="165"/>
      <c r="I42" s="166"/>
      <c r="J42" s="165"/>
      <c r="K42" s="165"/>
      <c r="L42" s="42"/>
    </row>
    <row r="46" s="1" customFormat="1" ht="6.96" customHeight="1">
      <c r="B46" s="167"/>
      <c r="C46" s="168"/>
      <c r="D46" s="168"/>
      <c r="E46" s="168"/>
      <c r="F46" s="168"/>
      <c r="G46" s="168"/>
      <c r="H46" s="168"/>
      <c r="I46" s="169"/>
      <c r="J46" s="168"/>
      <c r="K46" s="168"/>
      <c r="L46" s="42"/>
    </row>
    <row r="47" s="1" customFormat="1" ht="24.96" customHeight="1">
      <c r="B47" s="37"/>
      <c r="C47" s="22" t="s">
        <v>124</v>
      </c>
      <c r="D47" s="38"/>
      <c r="E47" s="38"/>
      <c r="F47" s="38"/>
      <c r="G47" s="38"/>
      <c r="H47" s="38"/>
      <c r="I47" s="142"/>
      <c r="J47" s="38"/>
      <c r="K47" s="38"/>
      <c r="L47" s="42"/>
    </row>
    <row r="48" s="1" customFormat="1" ht="6.96" customHeight="1">
      <c r="B48" s="37"/>
      <c r="C48" s="38"/>
      <c r="D48" s="38"/>
      <c r="E48" s="38"/>
      <c r="F48" s="38"/>
      <c r="G48" s="38"/>
      <c r="H48" s="38"/>
      <c r="I48" s="142"/>
      <c r="J48" s="38"/>
      <c r="K48" s="38"/>
      <c r="L48" s="42"/>
    </row>
    <row r="49" s="1" customFormat="1" ht="12" customHeight="1">
      <c r="B49" s="37"/>
      <c r="C49" s="31" t="s">
        <v>16</v>
      </c>
      <c r="D49" s="38"/>
      <c r="E49" s="38"/>
      <c r="F49" s="38"/>
      <c r="G49" s="38"/>
      <c r="H49" s="38"/>
      <c r="I49" s="142"/>
      <c r="J49" s="38"/>
      <c r="K49" s="38"/>
      <c r="L49" s="42"/>
    </row>
    <row r="50" s="1" customFormat="1" ht="16.5" customHeight="1">
      <c r="B50" s="37"/>
      <c r="C50" s="38"/>
      <c r="D50" s="38"/>
      <c r="E50" s="170" t="str">
        <f>E7</f>
        <v>Oprava mostních objektů v úseku Měcholupy - Žatec</v>
      </c>
      <c r="F50" s="31"/>
      <c r="G50" s="31"/>
      <c r="H50" s="31"/>
      <c r="I50" s="142"/>
      <c r="J50" s="38"/>
      <c r="K50" s="38"/>
      <c r="L50" s="42"/>
    </row>
    <row r="51" ht="12" customHeight="1">
      <c r="B51" s="20"/>
      <c r="C51" s="31" t="s">
        <v>120</v>
      </c>
      <c r="D51" s="21"/>
      <c r="E51" s="21"/>
      <c r="F51" s="21"/>
      <c r="G51" s="21"/>
      <c r="H51" s="21"/>
      <c r="I51" s="135"/>
      <c r="J51" s="21"/>
      <c r="K51" s="21"/>
      <c r="L51" s="19"/>
    </row>
    <row r="52" s="1" customFormat="1" ht="16.5" customHeight="1">
      <c r="B52" s="37"/>
      <c r="C52" s="38"/>
      <c r="D52" s="38"/>
      <c r="E52" s="170" t="s">
        <v>1126</v>
      </c>
      <c r="F52" s="38"/>
      <c r="G52" s="38"/>
      <c r="H52" s="38"/>
      <c r="I52" s="142"/>
      <c r="J52" s="38"/>
      <c r="K52" s="38"/>
      <c r="L52" s="42"/>
    </row>
    <row r="53" s="1" customFormat="1" ht="12" customHeight="1">
      <c r="B53" s="37"/>
      <c r="C53" s="31" t="s">
        <v>122</v>
      </c>
      <c r="D53" s="38"/>
      <c r="E53" s="38"/>
      <c r="F53" s="38"/>
      <c r="G53" s="38"/>
      <c r="H53" s="38"/>
      <c r="I53" s="142"/>
      <c r="J53" s="38"/>
      <c r="K53" s="38"/>
      <c r="L53" s="42"/>
    </row>
    <row r="54" s="1" customFormat="1" ht="16.5" customHeight="1">
      <c r="B54" s="37"/>
      <c r="C54" s="38"/>
      <c r="D54" s="38"/>
      <c r="E54" s="63" t="str">
        <f>E11</f>
        <v xml:space="preserve">001 - km 99,712 propustek </v>
      </c>
      <c r="F54" s="38"/>
      <c r="G54" s="38"/>
      <c r="H54" s="38"/>
      <c r="I54" s="142"/>
      <c r="J54" s="38"/>
      <c r="K54" s="38"/>
      <c r="L54" s="42"/>
    </row>
    <row r="55" s="1" customFormat="1" ht="6.96" customHeight="1">
      <c r="B55" s="37"/>
      <c r="C55" s="38"/>
      <c r="D55" s="38"/>
      <c r="E55" s="38"/>
      <c r="F55" s="38"/>
      <c r="G55" s="38"/>
      <c r="H55" s="38"/>
      <c r="I55" s="142"/>
      <c r="J55" s="38"/>
      <c r="K55" s="38"/>
      <c r="L55" s="42"/>
    </row>
    <row r="56" s="1" customFormat="1" ht="12" customHeight="1">
      <c r="B56" s="37"/>
      <c r="C56" s="31" t="s">
        <v>22</v>
      </c>
      <c r="D56" s="38"/>
      <c r="E56" s="38"/>
      <c r="F56" s="26" t="str">
        <f>F14</f>
        <v xml:space="preserve"> </v>
      </c>
      <c r="G56" s="38"/>
      <c r="H56" s="38"/>
      <c r="I56" s="144" t="s">
        <v>24</v>
      </c>
      <c r="J56" s="66" t="str">
        <f>IF(J14="","",J14)</f>
        <v>16. 3. 2019</v>
      </c>
      <c r="K56" s="38"/>
      <c r="L56" s="42"/>
    </row>
    <row r="57" s="1" customFormat="1" ht="6.96" customHeight="1">
      <c r="B57" s="37"/>
      <c r="C57" s="38"/>
      <c r="D57" s="38"/>
      <c r="E57" s="38"/>
      <c r="F57" s="38"/>
      <c r="G57" s="38"/>
      <c r="H57" s="38"/>
      <c r="I57" s="142"/>
      <c r="J57" s="38"/>
      <c r="K57" s="38"/>
      <c r="L57" s="42"/>
    </row>
    <row r="58" s="1" customFormat="1" ht="13.65" customHeight="1">
      <c r="B58" s="37"/>
      <c r="C58" s="31" t="s">
        <v>28</v>
      </c>
      <c r="D58" s="38"/>
      <c r="E58" s="38"/>
      <c r="F58" s="26" t="str">
        <f>E17</f>
        <v xml:space="preserve"> </v>
      </c>
      <c r="G58" s="38"/>
      <c r="H58" s="38"/>
      <c r="I58" s="144" t="s">
        <v>33</v>
      </c>
      <c r="J58" s="35" t="str">
        <f>E23</f>
        <v xml:space="preserve"> </v>
      </c>
      <c r="K58" s="38"/>
      <c r="L58" s="42"/>
    </row>
    <row r="59" s="1" customFormat="1" ht="13.65" customHeight="1">
      <c r="B59" s="37"/>
      <c r="C59" s="31" t="s">
        <v>31</v>
      </c>
      <c r="D59" s="38"/>
      <c r="E59" s="38"/>
      <c r="F59" s="26" t="str">
        <f>IF(E20="","",E20)</f>
        <v>Vyplň údaj</v>
      </c>
      <c r="G59" s="38"/>
      <c r="H59" s="38"/>
      <c r="I59" s="144" t="s">
        <v>35</v>
      </c>
      <c r="J59" s="35" t="str">
        <f>E26</f>
        <v xml:space="preserve"> </v>
      </c>
      <c r="K59" s="38"/>
      <c r="L59" s="42"/>
    </row>
    <row r="60" s="1" customFormat="1" ht="10.32" customHeight="1">
      <c r="B60" s="37"/>
      <c r="C60" s="38"/>
      <c r="D60" s="38"/>
      <c r="E60" s="38"/>
      <c r="F60" s="38"/>
      <c r="G60" s="38"/>
      <c r="H60" s="38"/>
      <c r="I60" s="142"/>
      <c r="J60" s="38"/>
      <c r="K60" s="38"/>
      <c r="L60" s="42"/>
    </row>
    <row r="61" s="1" customFormat="1" ht="29.28" customHeight="1">
      <c r="B61" s="37"/>
      <c r="C61" s="171" t="s">
        <v>125</v>
      </c>
      <c r="D61" s="172"/>
      <c r="E61" s="172"/>
      <c r="F61" s="172"/>
      <c r="G61" s="172"/>
      <c r="H61" s="172"/>
      <c r="I61" s="173"/>
      <c r="J61" s="174" t="s">
        <v>126</v>
      </c>
      <c r="K61" s="172"/>
      <c r="L61" s="42"/>
    </row>
    <row r="62" s="1" customFormat="1" ht="10.32" customHeight="1">
      <c r="B62" s="37"/>
      <c r="C62" s="38"/>
      <c r="D62" s="38"/>
      <c r="E62" s="38"/>
      <c r="F62" s="38"/>
      <c r="G62" s="38"/>
      <c r="H62" s="38"/>
      <c r="I62" s="142"/>
      <c r="J62" s="38"/>
      <c r="K62" s="38"/>
      <c r="L62" s="42"/>
    </row>
    <row r="63" s="1" customFormat="1" ht="22.8" customHeight="1">
      <c r="B63" s="37"/>
      <c r="C63" s="175" t="s">
        <v>127</v>
      </c>
      <c r="D63" s="38"/>
      <c r="E63" s="38"/>
      <c r="F63" s="38"/>
      <c r="G63" s="38"/>
      <c r="H63" s="38"/>
      <c r="I63" s="142"/>
      <c r="J63" s="97">
        <f>J95</f>
        <v>0</v>
      </c>
      <c r="K63" s="38"/>
      <c r="L63" s="42"/>
      <c r="AU63" s="16" t="s">
        <v>128</v>
      </c>
    </row>
    <row r="64" s="8" customFormat="1" ht="24.96" customHeight="1">
      <c r="B64" s="176"/>
      <c r="C64" s="177"/>
      <c r="D64" s="178" t="s">
        <v>129</v>
      </c>
      <c r="E64" s="179"/>
      <c r="F64" s="179"/>
      <c r="G64" s="179"/>
      <c r="H64" s="179"/>
      <c r="I64" s="180"/>
      <c r="J64" s="181">
        <f>J96</f>
        <v>0</v>
      </c>
      <c r="K64" s="177"/>
      <c r="L64" s="182"/>
    </row>
    <row r="65" s="9" customFormat="1" ht="19.92" customHeight="1">
      <c r="B65" s="183"/>
      <c r="C65" s="121"/>
      <c r="D65" s="184" t="s">
        <v>130</v>
      </c>
      <c r="E65" s="185"/>
      <c r="F65" s="185"/>
      <c r="G65" s="185"/>
      <c r="H65" s="185"/>
      <c r="I65" s="186"/>
      <c r="J65" s="187">
        <f>J97</f>
        <v>0</v>
      </c>
      <c r="K65" s="121"/>
      <c r="L65" s="188"/>
    </row>
    <row r="66" s="9" customFormat="1" ht="19.92" customHeight="1">
      <c r="B66" s="183"/>
      <c r="C66" s="121"/>
      <c r="D66" s="184" t="s">
        <v>131</v>
      </c>
      <c r="E66" s="185"/>
      <c r="F66" s="185"/>
      <c r="G66" s="185"/>
      <c r="H66" s="185"/>
      <c r="I66" s="186"/>
      <c r="J66" s="187">
        <f>J227</f>
        <v>0</v>
      </c>
      <c r="K66" s="121"/>
      <c r="L66" s="188"/>
    </row>
    <row r="67" s="9" customFormat="1" ht="19.92" customHeight="1">
      <c r="B67" s="183"/>
      <c r="C67" s="121"/>
      <c r="D67" s="184" t="s">
        <v>132</v>
      </c>
      <c r="E67" s="185"/>
      <c r="F67" s="185"/>
      <c r="G67" s="185"/>
      <c r="H67" s="185"/>
      <c r="I67" s="186"/>
      <c r="J67" s="187">
        <f>J286</f>
        <v>0</v>
      </c>
      <c r="K67" s="121"/>
      <c r="L67" s="188"/>
    </row>
    <row r="68" s="9" customFormat="1" ht="19.92" customHeight="1">
      <c r="B68" s="183"/>
      <c r="C68" s="121"/>
      <c r="D68" s="184" t="s">
        <v>133</v>
      </c>
      <c r="E68" s="185"/>
      <c r="F68" s="185"/>
      <c r="G68" s="185"/>
      <c r="H68" s="185"/>
      <c r="I68" s="186"/>
      <c r="J68" s="187">
        <f>J320</f>
        <v>0</v>
      </c>
      <c r="K68" s="121"/>
      <c r="L68" s="188"/>
    </row>
    <row r="69" s="9" customFormat="1" ht="19.92" customHeight="1">
      <c r="B69" s="183"/>
      <c r="C69" s="121"/>
      <c r="D69" s="184" t="s">
        <v>1128</v>
      </c>
      <c r="E69" s="185"/>
      <c r="F69" s="185"/>
      <c r="G69" s="185"/>
      <c r="H69" s="185"/>
      <c r="I69" s="186"/>
      <c r="J69" s="187">
        <f>J343</f>
        <v>0</v>
      </c>
      <c r="K69" s="121"/>
      <c r="L69" s="188"/>
    </row>
    <row r="70" s="9" customFormat="1" ht="19.92" customHeight="1">
      <c r="B70" s="183"/>
      <c r="C70" s="121"/>
      <c r="D70" s="184" t="s">
        <v>1129</v>
      </c>
      <c r="E70" s="185"/>
      <c r="F70" s="185"/>
      <c r="G70" s="185"/>
      <c r="H70" s="185"/>
      <c r="I70" s="186"/>
      <c r="J70" s="187">
        <f>J364</f>
        <v>0</v>
      </c>
      <c r="K70" s="121"/>
      <c r="L70" s="188"/>
    </row>
    <row r="71" s="9" customFormat="1" ht="19.92" customHeight="1">
      <c r="B71" s="183"/>
      <c r="C71" s="121"/>
      <c r="D71" s="184" t="s">
        <v>136</v>
      </c>
      <c r="E71" s="185"/>
      <c r="F71" s="185"/>
      <c r="G71" s="185"/>
      <c r="H71" s="185"/>
      <c r="I71" s="186"/>
      <c r="J71" s="187">
        <f>J402</f>
        <v>0</v>
      </c>
      <c r="K71" s="121"/>
      <c r="L71" s="188"/>
    </row>
    <row r="72" s="9" customFormat="1" ht="19.92" customHeight="1">
      <c r="B72" s="183"/>
      <c r="C72" s="121"/>
      <c r="D72" s="184" t="s">
        <v>137</v>
      </c>
      <c r="E72" s="185"/>
      <c r="F72" s="185"/>
      <c r="G72" s="185"/>
      <c r="H72" s="185"/>
      <c r="I72" s="186"/>
      <c r="J72" s="187">
        <f>J421</f>
        <v>0</v>
      </c>
      <c r="K72" s="121"/>
      <c r="L72" s="188"/>
    </row>
    <row r="73" s="8" customFormat="1" ht="24.96" customHeight="1">
      <c r="B73" s="176"/>
      <c r="C73" s="177"/>
      <c r="D73" s="178" t="s">
        <v>1130</v>
      </c>
      <c r="E73" s="179"/>
      <c r="F73" s="179"/>
      <c r="G73" s="179"/>
      <c r="H73" s="179"/>
      <c r="I73" s="180"/>
      <c r="J73" s="181">
        <f>J429</f>
        <v>0</v>
      </c>
      <c r="K73" s="177"/>
      <c r="L73" s="182"/>
    </row>
    <row r="74" s="1" customFormat="1" ht="21.84" customHeight="1">
      <c r="B74" s="37"/>
      <c r="C74" s="38"/>
      <c r="D74" s="38"/>
      <c r="E74" s="38"/>
      <c r="F74" s="38"/>
      <c r="G74" s="38"/>
      <c r="H74" s="38"/>
      <c r="I74" s="142"/>
      <c r="J74" s="38"/>
      <c r="K74" s="38"/>
      <c r="L74" s="42"/>
    </row>
    <row r="75" s="1" customFormat="1" ht="6.96" customHeight="1">
      <c r="B75" s="56"/>
      <c r="C75" s="57"/>
      <c r="D75" s="57"/>
      <c r="E75" s="57"/>
      <c r="F75" s="57"/>
      <c r="G75" s="57"/>
      <c r="H75" s="57"/>
      <c r="I75" s="166"/>
      <c r="J75" s="57"/>
      <c r="K75" s="57"/>
      <c r="L75" s="42"/>
    </row>
    <row r="79" s="1" customFormat="1" ht="6.96" customHeight="1">
      <c r="B79" s="58"/>
      <c r="C79" s="59"/>
      <c r="D79" s="59"/>
      <c r="E79" s="59"/>
      <c r="F79" s="59"/>
      <c r="G79" s="59"/>
      <c r="H79" s="59"/>
      <c r="I79" s="169"/>
      <c r="J79" s="59"/>
      <c r="K79" s="59"/>
      <c r="L79" s="42"/>
    </row>
    <row r="80" s="1" customFormat="1" ht="24.96" customHeight="1">
      <c r="B80" s="37"/>
      <c r="C80" s="22" t="s">
        <v>141</v>
      </c>
      <c r="D80" s="38"/>
      <c r="E80" s="38"/>
      <c r="F80" s="38"/>
      <c r="G80" s="38"/>
      <c r="H80" s="38"/>
      <c r="I80" s="142"/>
      <c r="J80" s="38"/>
      <c r="K80" s="38"/>
      <c r="L80" s="42"/>
    </row>
    <row r="81" s="1" customFormat="1" ht="6.96" customHeight="1">
      <c r="B81" s="37"/>
      <c r="C81" s="38"/>
      <c r="D81" s="38"/>
      <c r="E81" s="38"/>
      <c r="F81" s="38"/>
      <c r="G81" s="38"/>
      <c r="H81" s="38"/>
      <c r="I81" s="142"/>
      <c r="J81" s="38"/>
      <c r="K81" s="38"/>
      <c r="L81" s="42"/>
    </row>
    <row r="82" s="1" customFormat="1" ht="12" customHeight="1">
      <c r="B82" s="37"/>
      <c r="C82" s="31" t="s">
        <v>16</v>
      </c>
      <c r="D82" s="38"/>
      <c r="E82" s="38"/>
      <c r="F82" s="38"/>
      <c r="G82" s="38"/>
      <c r="H82" s="38"/>
      <c r="I82" s="142"/>
      <c r="J82" s="38"/>
      <c r="K82" s="38"/>
      <c r="L82" s="42"/>
    </row>
    <row r="83" s="1" customFormat="1" ht="16.5" customHeight="1">
      <c r="B83" s="37"/>
      <c r="C83" s="38"/>
      <c r="D83" s="38"/>
      <c r="E83" s="170" t="str">
        <f>E7</f>
        <v>Oprava mostních objektů v úseku Měcholupy - Žatec</v>
      </c>
      <c r="F83" s="31"/>
      <c r="G83" s="31"/>
      <c r="H83" s="31"/>
      <c r="I83" s="142"/>
      <c r="J83" s="38"/>
      <c r="K83" s="38"/>
      <c r="L83" s="42"/>
    </row>
    <row r="84" ht="12" customHeight="1">
      <c r="B84" s="20"/>
      <c r="C84" s="31" t="s">
        <v>120</v>
      </c>
      <c r="D84" s="21"/>
      <c r="E84" s="21"/>
      <c r="F84" s="21"/>
      <c r="G84" s="21"/>
      <c r="H84" s="21"/>
      <c r="I84" s="135"/>
      <c r="J84" s="21"/>
      <c r="K84" s="21"/>
      <c r="L84" s="19"/>
    </row>
    <row r="85" s="1" customFormat="1" ht="16.5" customHeight="1">
      <c r="B85" s="37"/>
      <c r="C85" s="38"/>
      <c r="D85" s="38"/>
      <c r="E85" s="170" t="s">
        <v>1126</v>
      </c>
      <c r="F85" s="38"/>
      <c r="G85" s="38"/>
      <c r="H85" s="38"/>
      <c r="I85" s="142"/>
      <c r="J85" s="38"/>
      <c r="K85" s="38"/>
      <c r="L85" s="42"/>
    </row>
    <row r="86" s="1" customFormat="1" ht="12" customHeight="1">
      <c r="B86" s="37"/>
      <c r="C86" s="31" t="s">
        <v>122</v>
      </c>
      <c r="D86" s="38"/>
      <c r="E86" s="38"/>
      <c r="F86" s="38"/>
      <c r="G86" s="38"/>
      <c r="H86" s="38"/>
      <c r="I86" s="142"/>
      <c r="J86" s="38"/>
      <c r="K86" s="38"/>
      <c r="L86" s="42"/>
    </row>
    <row r="87" s="1" customFormat="1" ht="16.5" customHeight="1">
      <c r="B87" s="37"/>
      <c r="C87" s="38"/>
      <c r="D87" s="38"/>
      <c r="E87" s="63" t="str">
        <f>E11</f>
        <v xml:space="preserve">001 - km 99,712 propustek </v>
      </c>
      <c r="F87" s="38"/>
      <c r="G87" s="38"/>
      <c r="H87" s="38"/>
      <c r="I87" s="142"/>
      <c r="J87" s="38"/>
      <c r="K87" s="38"/>
      <c r="L87" s="42"/>
    </row>
    <row r="88" s="1" customFormat="1" ht="6.96" customHeight="1">
      <c r="B88" s="37"/>
      <c r="C88" s="38"/>
      <c r="D88" s="38"/>
      <c r="E88" s="38"/>
      <c r="F88" s="38"/>
      <c r="G88" s="38"/>
      <c r="H88" s="38"/>
      <c r="I88" s="142"/>
      <c r="J88" s="38"/>
      <c r="K88" s="38"/>
      <c r="L88" s="42"/>
    </row>
    <row r="89" s="1" customFormat="1" ht="12" customHeight="1">
      <c r="B89" s="37"/>
      <c r="C89" s="31" t="s">
        <v>22</v>
      </c>
      <c r="D89" s="38"/>
      <c r="E89" s="38"/>
      <c r="F89" s="26" t="str">
        <f>F14</f>
        <v xml:space="preserve"> </v>
      </c>
      <c r="G89" s="38"/>
      <c r="H89" s="38"/>
      <c r="I89" s="144" t="s">
        <v>24</v>
      </c>
      <c r="J89" s="66" t="str">
        <f>IF(J14="","",J14)</f>
        <v>16. 3. 2019</v>
      </c>
      <c r="K89" s="38"/>
      <c r="L89" s="42"/>
    </row>
    <row r="90" s="1" customFormat="1" ht="6.96" customHeight="1">
      <c r="B90" s="37"/>
      <c r="C90" s="38"/>
      <c r="D90" s="38"/>
      <c r="E90" s="38"/>
      <c r="F90" s="38"/>
      <c r="G90" s="38"/>
      <c r="H90" s="38"/>
      <c r="I90" s="142"/>
      <c r="J90" s="38"/>
      <c r="K90" s="38"/>
      <c r="L90" s="42"/>
    </row>
    <row r="91" s="1" customFormat="1" ht="13.65" customHeight="1">
      <c r="B91" s="37"/>
      <c r="C91" s="31" t="s">
        <v>28</v>
      </c>
      <c r="D91" s="38"/>
      <c r="E91" s="38"/>
      <c r="F91" s="26" t="str">
        <f>E17</f>
        <v xml:space="preserve"> </v>
      </c>
      <c r="G91" s="38"/>
      <c r="H91" s="38"/>
      <c r="I91" s="144" t="s">
        <v>33</v>
      </c>
      <c r="J91" s="35" t="str">
        <f>E23</f>
        <v xml:space="preserve"> </v>
      </c>
      <c r="K91" s="38"/>
      <c r="L91" s="42"/>
    </row>
    <row r="92" s="1" customFormat="1" ht="13.65" customHeight="1">
      <c r="B92" s="37"/>
      <c r="C92" s="31" t="s">
        <v>31</v>
      </c>
      <c r="D92" s="38"/>
      <c r="E92" s="38"/>
      <c r="F92" s="26" t="str">
        <f>IF(E20="","",E20)</f>
        <v>Vyplň údaj</v>
      </c>
      <c r="G92" s="38"/>
      <c r="H92" s="38"/>
      <c r="I92" s="144" t="s">
        <v>35</v>
      </c>
      <c r="J92" s="35" t="str">
        <f>E26</f>
        <v xml:space="preserve"> </v>
      </c>
      <c r="K92" s="38"/>
      <c r="L92" s="42"/>
    </row>
    <row r="93" s="1" customFormat="1" ht="10.32" customHeight="1">
      <c r="B93" s="37"/>
      <c r="C93" s="38"/>
      <c r="D93" s="38"/>
      <c r="E93" s="38"/>
      <c r="F93" s="38"/>
      <c r="G93" s="38"/>
      <c r="H93" s="38"/>
      <c r="I93" s="142"/>
      <c r="J93" s="38"/>
      <c r="K93" s="38"/>
      <c r="L93" s="42"/>
    </row>
    <row r="94" s="10" customFormat="1" ht="29.28" customHeight="1">
      <c r="B94" s="189"/>
      <c r="C94" s="190" t="s">
        <v>142</v>
      </c>
      <c r="D94" s="191" t="s">
        <v>56</v>
      </c>
      <c r="E94" s="191" t="s">
        <v>52</v>
      </c>
      <c r="F94" s="191" t="s">
        <v>53</v>
      </c>
      <c r="G94" s="191" t="s">
        <v>143</v>
      </c>
      <c r="H94" s="191" t="s">
        <v>144</v>
      </c>
      <c r="I94" s="192" t="s">
        <v>145</v>
      </c>
      <c r="J94" s="191" t="s">
        <v>126</v>
      </c>
      <c r="K94" s="193" t="s">
        <v>146</v>
      </c>
      <c r="L94" s="194"/>
      <c r="M94" s="87" t="s">
        <v>1</v>
      </c>
      <c r="N94" s="88" t="s">
        <v>41</v>
      </c>
      <c r="O94" s="88" t="s">
        <v>147</v>
      </c>
      <c r="P94" s="88" t="s">
        <v>148</v>
      </c>
      <c r="Q94" s="88" t="s">
        <v>149</v>
      </c>
      <c r="R94" s="88" t="s">
        <v>150</v>
      </c>
      <c r="S94" s="88" t="s">
        <v>151</v>
      </c>
      <c r="T94" s="89" t="s">
        <v>152</v>
      </c>
    </row>
    <row r="95" s="1" customFormat="1" ht="22.8" customHeight="1">
      <c r="B95" s="37"/>
      <c r="C95" s="94" t="s">
        <v>153</v>
      </c>
      <c r="D95" s="38"/>
      <c r="E95" s="38"/>
      <c r="F95" s="38"/>
      <c r="G95" s="38"/>
      <c r="H95" s="38"/>
      <c r="I95" s="142"/>
      <c r="J95" s="195">
        <f>BK95</f>
        <v>0</v>
      </c>
      <c r="K95" s="38"/>
      <c r="L95" s="42"/>
      <c r="M95" s="90"/>
      <c r="N95" s="91"/>
      <c r="O95" s="91"/>
      <c r="P95" s="196">
        <f>P96+P429</f>
        <v>0</v>
      </c>
      <c r="Q95" s="91"/>
      <c r="R95" s="196">
        <f>R96+R429</f>
        <v>226.66269980690004</v>
      </c>
      <c r="S95" s="91"/>
      <c r="T95" s="197">
        <f>T96+T429</f>
        <v>53.736690000000003</v>
      </c>
      <c r="AT95" s="16" t="s">
        <v>70</v>
      </c>
      <c r="AU95" s="16" t="s">
        <v>128</v>
      </c>
      <c r="BK95" s="198">
        <f>BK96+BK429</f>
        <v>0</v>
      </c>
    </row>
    <row r="96" s="11" customFormat="1" ht="25.92" customHeight="1">
      <c r="B96" s="199"/>
      <c r="C96" s="200"/>
      <c r="D96" s="201" t="s">
        <v>70</v>
      </c>
      <c r="E96" s="202" t="s">
        <v>154</v>
      </c>
      <c r="F96" s="202" t="s">
        <v>155</v>
      </c>
      <c r="G96" s="200"/>
      <c r="H96" s="200"/>
      <c r="I96" s="203"/>
      <c r="J96" s="204">
        <f>BK96</f>
        <v>0</v>
      </c>
      <c r="K96" s="200"/>
      <c r="L96" s="205"/>
      <c r="M96" s="206"/>
      <c r="N96" s="207"/>
      <c r="O96" s="207"/>
      <c r="P96" s="208">
        <f>P97+P227+P286+P320+P343+P364+P402+P421</f>
        <v>0</v>
      </c>
      <c r="Q96" s="207"/>
      <c r="R96" s="208">
        <f>R97+R227+R286+R320+R343+R364+R402+R421</f>
        <v>226.57769980690003</v>
      </c>
      <c r="S96" s="207"/>
      <c r="T96" s="209">
        <f>T97+T227+T286+T320+T343+T364+T402+T421</f>
        <v>53.736690000000003</v>
      </c>
      <c r="AR96" s="210" t="s">
        <v>21</v>
      </c>
      <c r="AT96" s="211" t="s">
        <v>70</v>
      </c>
      <c r="AU96" s="211" t="s">
        <v>71</v>
      </c>
      <c r="AY96" s="210" t="s">
        <v>156</v>
      </c>
      <c r="BK96" s="212">
        <f>BK97+BK227+BK286+BK320+BK343+BK364+BK402+BK421</f>
        <v>0</v>
      </c>
    </row>
    <row r="97" s="11" customFormat="1" ht="22.8" customHeight="1">
      <c r="B97" s="199"/>
      <c r="C97" s="200"/>
      <c r="D97" s="201" t="s">
        <v>70</v>
      </c>
      <c r="E97" s="213" t="s">
        <v>21</v>
      </c>
      <c r="F97" s="213" t="s">
        <v>157</v>
      </c>
      <c r="G97" s="200"/>
      <c r="H97" s="200"/>
      <c r="I97" s="203"/>
      <c r="J97" s="214">
        <f>BK97</f>
        <v>0</v>
      </c>
      <c r="K97" s="200"/>
      <c r="L97" s="205"/>
      <c r="M97" s="206"/>
      <c r="N97" s="207"/>
      <c r="O97" s="207"/>
      <c r="P97" s="208">
        <f>SUM(P98:P226)</f>
        <v>0</v>
      </c>
      <c r="Q97" s="207"/>
      <c r="R97" s="208">
        <f>SUM(R98:R226)</f>
        <v>139.43389448280001</v>
      </c>
      <c r="S97" s="207"/>
      <c r="T97" s="209">
        <f>SUM(T98:T226)</f>
        <v>0</v>
      </c>
      <c r="AR97" s="210" t="s">
        <v>21</v>
      </c>
      <c r="AT97" s="211" t="s">
        <v>70</v>
      </c>
      <c r="AU97" s="211" t="s">
        <v>21</v>
      </c>
      <c r="AY97" s="210" t="s">
        <v>156</v>
      </c>
      <c r="BK97" s="212">
        <f>SUM(BK98:BK226)</f>
        <v>0</v>
      </c>
    </row>
    <row r="98" s="1" customFormat="1" ht="16.5" customHeight="1">
      <c r="B98" s="37"/>
      <c r="C98" s="215" t="s">
        <v>21</v>
      </c>
      <c r="D98" s="215" t="s">
        <v>158</v>
      </c>
      <c r="E98" s="216" t="s">
        <v>159</v>
      </c>
      <c r="F98" s="217" t="s">
        <v>160</v>
      </c>
      <c r="G98" s="218" t="s">
        <v>161</v>
      </c>
      <c r="H98" s="219">
        <v>110</v>
      </c>
      <c r="I98" s="220"/>
      <c r="J98" s="221">
        <f>ROUND(I98*H98,2)</f>
        <v>0</v>
      </c>
      <c r="K98" s="217" t="s">
        <v>162</v>
      </c>
      <c r="L98" s="42"/>
      <c r="M98" s="222" t="s">
        <v>1</v>
      </c>
      <c r="N98" s="223" t="s">
        <v>42</v>
      </c>
      <c r="O98" s="78"/>
      <c r="P98" s="224">
        <f>O98*H98</f>
        <v>0</v>
      </c>
      <c r="Q98" s="224">
        <v>0</v>
      </c>
      <c r="R98" s="224">
        <f>Q98*H98</f>
        <v>0</v>
      </c>
      <c r="S98" s="224">
        <v>0</v>
      </c>
      <c r="T98" s="225">
        <f>S98*H98</f>
        <v>0</v>
      </c>
      <c r="AR98" s="16" t="s">
        <v>163</v>
      </c>
      <c r="AT98" s="16" t="s">
        <v>158</v>
      </c>
      <c r="AU98" s="16" t="s">
        <v>79</v>
      </c>
      <c r="AY98" s="16" t="s">
        <v>156</v>
      </c>
      <c r="BE98" s="226">
        <f>IF(N98="základní",J98,0)</f>
        <v>0</v>
      </c>
      <c r="BF98" s="226">
        <f>IF(N98="snížená",J98,0)</f>
        <v>0</v>
      </c>
      <c r="BG98" s="226">
        <f>IF(N98="zákl. přenesená",J98,0)</f>
        <v>0</v>
      </c>
      <c r="BH98" s="226">
        <f>IF(N98="sníž. přenesená",J98,0)</f>
        <v>0</v>
      </c>
      <c r="BI98" s="226">
        <f>IF(N98="nulová",J98,0)</f>
        <v>0</v>
      </c>
      <c r="BJ98" s="16" t="s">
        <v>21</v>
      </c>
      <c r="BK98" s="226">
        <f>ROUND(I98*H98,2)</f>
        <v>0</v>
      </c>
      <c r="BL98" s="16" t="s">
        <v>163</v>
      </c>
      <c r="BM98" s="16" t="s">
        <v>1131</v>
      </c>
    </row>
    <row r="99" s="1" customFormat="1">
      <c r="B99" s="37"/>
      <c r="C99" s="38"/>
      <c r="D99" s="227" t="s">
        <v>165</v>
      </c>
      <c r="E99" s="38"/>
      <c r="F99" s="228" t="s">
        <v>166</v>
      </c>
      <c r="G99" s="38"/>
      <c r="H99" s="38"/>
      <c r="I99" s="142"/>
      <c r="J99" s="38"/>
      <c r="K99" s="38"/>
      <c r="L99" s="42"/>
      <c r="M99" s="229"/>
      <c r="N99" s="78"/>
      <c r="O99" s="78"/>
      <c r="P99" s="78"/>
      <c r="Q99" s="78"/>
      <c r="R99" s="78"/>
      <c r="S99" s="78"/>
      <c r="T99" s="79"/>
      <c r="AT99" s="16" t="s">
        <v>165</v>
      </c>
      <c r="AU99" s="16" t="s">
        <v>79</v>
      </c>
    </row>
    <row r="100" s="1" customFormat="1">
      <c r="B100" s="37"/>
      <c r="C100" s="38"/>
      <c r="D100" s="227" t="s">
        <v>167</v>
      </c>
      <c r="E100" s="38"/>
      <c r="F100" s="230" t="s">
        <v>168</v>
      </c>
      <c r="G100" s="38"/>
      <c r="H100" s="38"/>
      <c r="I100" s="142"/>
      <c r="J100" s="38"/>
      <c r="K100" s="38"/>
      <c r="L100" s="42"/>
      <c r="M100" s="229"/>
      <c r="N100" s="78"/>
      <c r="O100" s="78"/>
      <c r="P100" s="78"/>
      <c r="Q100" s="78"/>
      <c r="R100" s="78"/>
      <c r="S100" s="78"/>
      <c r="T100" s="79"/>
      <c r="AT100" s="16" t="s">
        <v>167</v>
      </c>
      <c r="AU100" s="16" t="s">
        <v>79</v>
      </c>
    </row>
    <row r="101" s="12" customFormat="1">
      <c r="B101" s="231"/>
      <c r="C101" s="232"/>
      <c r="D101" s="227" t="s">
        <v>169</v>
      </c>
      <c r="E101" s="233" t="s">
        <v>1</v>
      </c>
      <c r="F101" s="234" t="s">
        <v>1132</v>
      </c>
      <c r="G101" s="232"/>
      <c r="H101" s="233" t="s">
        <v>1</v>
      </c>
      <c r="I101" s="235"/>
      <c r="J101" s="232"/>
      <c r="K101" s="232"/>
      <c r="L101" s="236"/>
      <c r="M101" s="237"/>
      <c r="N101" s="238"/>
      <c r="O101" s="238"/>
      <c r="P101" s="238"/>
      <c r="Q101" s="238"/>
      <c r="R101" s="238"/>
      <c r="S101" s="238"/>
      <c r="T101" s="239"/>
      <c r="AT101" s="240" t="s">
        <v>169</v>
      </c>
      <c r="AU101" s="240" t="s">
        <v>79</v>
      </c>
      <c r="AV101" s="12" t="s">
        <v>21</v>
      </c>
      <c r="AW101" s="12" t="s">
        <v>34</v>
      </c>
      <c r="AX101" s="12" t="s">
        <v>71</v>
      </c>
      <c r="AY101" s="240" t="s">
        <v>156</v>
      </c>
    </row>
    <row r="102" s="13" customFormat="1">
      <c r="B102" s="241"/>
      <c r="C102" s="242"/>
      <c r="D102" s="227" t="s">
        <v>169</v>
      </c>
      <c r="E102" s="243" t="s">
        <v>1</v>
      </c>
      <c r="F102" s="244" t="s">
        <v>1133</v>
      </c>
      <c r="G102" s="242"/>
      <c r="H102" s="245">
        <v>40</v>
      </c>
      <c r="I102" s="246"/>
      <c r="J102" s="242"/>
      <c r="K102" s="242"/>
      <c r="L102" s="247"/>
      <c r="M102" s="248"/>
      <c r="N102" s="249"/>
      <c r="O102" s="249"/>
      <c r="P102" s="249"/>
      <c r="Q102" s="249"/>
      <c r="R102" s="249"/>
      <c r="S102" s="249"/>
      <c r="T102" s="250"/>
      <c r="AT102" s="251" t="s">
        <v>169</v>
      </c>
      <c r="AU102" s="251" t="s">
        <v>79</v>
      </c>
      <c r="AV102" s="13" t="s">
        <v>79</v>
      </c>
      <c r="AW102" s="13" t="s">
        <v>34</v>
      </c>
      <c r="AX102" s="13" t="s">
        <v>71</v>
      </c>
      <c r="AY102" s="251" t="s">
        <v>156</v>
      </c>
    </row>
    <row r="103" s="12" customFormat="1">
      <c r="B103" s="231"/>
      <c r="C103" s="232"/>
      <c r="D103" s="227" t="s">
        <v>169</v>
      </c>
      <c r="E103" s="233" t="s">
        <v>1</v>
      </c>
      <c r="F103" s="234" t="s">
        <v>1134</v>
      </c>
      <c r="G103" s="232"/>
      <c r="H103" s="233" t="s">
        <v>1</v>
      </c>
      <c r="I103" s="235"/>
      <c r="J103" s="232"/>
      <c r="K103" s="232"/>
      <c r="L103" s="236"/>
      <c r="M103" s="237"/>
      <c r="N103" s="238"/>
      <c r="O103" s="238"/>
      <c r="P103" s="238"/>
      <c r="Q103" s="238"/>
      <c r="R103" s="238"/>
      <c r="S103" s="238"/>
      <c r="T103" s="239"/>
      <c r="AT103" s="240" t="s">
        <v>169</v>
      </c>
      <c r="AU103" s="240" t="s">
        <v>79</v>
      </c>
      <c r="AV103" s="12" t="s">
        <v>21</v>
      </c>
      <c r="AW103" s="12" t="s">
        <v>34</v>
      </c>
      <c r="AX103" s="12" t="s">
        <v>71</v>
      </c>
      <c r="AY103" s="240" t="s">
        <v>156</v>
      </c>
    </row>
    <row r="104" s="13" customFormat="1">
      <c r="B104" s="241"/>
      <c r="C104" s="242"/>
      <c r="D104" s="227" t="s">
        <v>169</v>
      </c>
      <c r="E104" s="243" t="s">
        <v>1</v>
      </c>
      <c r="F104" s="244" t="s">
        <v>1135</v>
      </c>
      <c r="G104" s="242"/>
      <c r="H104" s="245">
        <v>70</v>
      </c>
      <c r="I104" s="246"/>
      <c r="J104" s="242"/>
      <c r="K104" s="242"/>
      <c r="L104" s="247"/>
      <c r="M104" s="248"/>
      <c r="N104" s="249"/>
      <c r="O104" s="249"/>
      <c r="P104" s="249"/>
      <c r="Q104" s="249"/>
      <c r="R104" s="249"/>
      <c r="S104" s="249"/>
      <c r="T104" s="250"/>
      <c r="AT104" s="251" t="s">
        <v>169</v>
      </c>
      <c r="AU104" s="251" t="s">
        <v>79</v>
      </c>
      <c r="AV104" s="13" t="s">
        <v>79</v>
      </c>
      <c r="AW104" s="13" t="s">
        <v>34</v>
      </c>
      <c r="AX104" s="13" t="s">
        <v>71</v>
      </c>
      <c r="AY104" s="251" t="s">
        <v>156</v>
      </c>
    </row>
    <row r="105" s="14" customFormat="1">
      <c r="B105" s="252"/>
      <c r="C105" s="253"/>
      <c r="D105" s="227" t="s">
        <v>169</v>
      </c>
      <c r="E105" s="254" t="s">
        <v>1</v>
      </c>
      <c r="F105" s="255" t="s">
        <v>174</v>
      </c>
      <c r="G105" s="253"/>
      <c r="H105" s="256">
        <v>110</v>
      </c>
      <c r="I105" s="257"/>
      <c r="J105" s="253"/>
      <c r="K105" s="253"/>
      <c r="L105" s="258"/>
      <c r="M105" s="259"/>
      <c r="N105" s="260"/>
      <c r="O105" s="260"/>
      <c r="P105" s="260"/>
      <c r="Q105" s="260"/>
      <c r="R105" s="260"/>
      <c r="S105" s="260"/>
      <c r="T105" s="261"/>
      <c r="AT105" s="262" t="s">
        <v>169</v>
      </c>
      <c r="AU105" s="262" t="s">
        <v>79</v>
      </c>
      <c r="AV105" s="14" t="s">
        <v>163</v>
      </c>
      <c r="AW105" s="14" t="s">
        <v>34</v>
      </c>
      <c r="AX105" s="14" t="s">
        <v>21</v>
      </c>
      <c r="AY105" s="262" t="s">
        <v>156</v>
      </c>
    </row>
    <row r="106" s="1" customFormat="1" ht="16.5" customHeight="1">
      <c r="B106" s="37"/>
      <c r="C106" s="215" t="s">
        <v>79</v>
      </c>
      <c r="D106" s="215" t="s">
        <v>158</v>
      </c>
      <c r="E106" s="216" t="s">
        <v>175</v>
      </c>
      <c r="F106" s="217" t="s">
        <v>176</v>
      </c>
      <c r="G106" s="218" t="s">
        <v>177</v>
      </c>
      <c r="H106" s="219">
        <v>2.2000000000000002</v>
      </c>
      <c r="I106" s="220"/>
      <c r="J106" s="221">
        <f>ROUND(I106*H106,2)</f>
        <v>0</v>
      </c>
      <c r="K106" s="217" t="s">
        <v>162</v>
      </c>
      <c r="L106" s="42"/>
      <c r="M106" s="222" t="s">
        <v>1</v>
      </c>
      <c r="N106" s="223" t="s">
        <v>42</v>
      </c>
      <c r="O106" s="78"/>
      <c r="P106" s="224">
        <f>O106*H106</f>
        <v>0</v>
      </c>
      <c r="Q106" s="224">
        <v>0</v>
      </c>
      <c r="R106" s="224">
        <f>Q106*H106</f>
        <v>0</v>
      </c>
      <c r="S106" s="224">
        <v>0</v>
      </c>
      <c r="T106" s="225">
        <f>S106*H106</f>
        <v>0</v>
      </c>
      <c r="AR106" s="16" t="s">
        <v>163</v>
      </c>
      <c r="AT106" s="16" t="s">
        <v>158</v>
      </c>
      <c r="AU106" s="16" t="s">
        <v>79</v>
      </c>
      <c r="AY106" s="16" t="s">
        <v>156</v>
      </c>
      <c r="BE106" s="226">
        <f>IF(N106="základní",J106,0)</f>
        <v>0</v>
      </c>
      <c r="BF106" s="226">
        <f>IF(N106="snížená",J106,0)</f>
        <v>0</v>
      </c>
      <c r="BG106" s="226">
        <f>IF(N106="zákl. přenesená",J106,0)</f>
        <v>0</v>
      </c>
      <c r="BH106" s="226">
        <f>IF(N106="sníž. přenesená",J106,0)</f>
        <v>0</v>
      </c>
      <c r="BI106" s="226">
        <f>IF(N106="nulová",J106,0)</f>
        <v>0</v>
      </c>
      <c r="BJ106" s="16" t="s">
        <v>21</v>
      </c>
      <c r="BK106" s="226">
        <f>ROUND(I106*H106,2)</f>
        <v>0</v>
      </c>
      <c r="BL106" s="16" t="s">
        <v>163</v>
      </c>
      <c r="BM106" s="16" t="s">
        <v>1136</v>
      </c>
    </row>
    <row r="107" s="1" customFormat="1">
      <c r="B107" s="37"/>
      <c r="C107" s="38"/>
      <c r="D107" s="227" t="s">
        <v>165</v>
      </c>
      <c r="E107" s="38"/>
      <c r="F107" s="228" t="s">
        <v>179</v>
      </c>
      <c r="G107" s="38"/>
      <c r="H107" s="38"/>
      <c r="I107" s="142"/>
      <c r="J107" s="38"/>
      <c r="K107" s="38"/>
      <c r="L107" s="42"/>
      <c r="M107" s="229"/>
      <c r="N107" s="78"/>
      <c r="O107" s="78"/>
      <c r="P107" s="78"/>
      <c r="Q107" s="78"/>
      <c r="R107" s="78"/>
      <c r="S107" s="78"/>
      <c r="T107" s="79"/>
      <c r="AT107" s="16" t="s">
        <v>165</v>
      </c>
      <c r="AU107" s="16" t="s">
        <v>79</v>
      </c>
    </row>
    <row r="108" s="1" customFormat="1">
      <c r="B108" s="37"/>
      <c r="C108" s="38"/>
      <c r="D108" s="227" t="s">
        <v>167</v>
      </c>
      <c r="E108" s="38"/>
      <c r="F108" s="230" t="s">
        <v>180</v>
      </c>
      <c r="G108" s="38"/>
      <c r="H108" s="38"/>
      <c r="I108" s="142"/>
      <c r="J108" s="38"/>
      <c r="K108" s="38"/>
      <c r="L108" s="42"/>
      <c r="M108" s="229"/>
      <c r="N108" s="78"/>
      <c r="O108" s="78"/>
      <c r="P108" s="78"/>
      <c r="Q108" s="78"/>
      <c r="R108" s="78"/>
      <c r="S108" s="78"/>
      <c r="T108" s="79"/>
      <c r="AT108" s="16" t="s">
        <v>167</v>
      </c>
      <c r="AU108" s="16" t="s">
        <v>79</v>
      </c>
    </row>
    <row r="109" s="13" customFormat="1">
      <c r="B109" s="241"/>
      <c r="C109" s="242"/>
      <c r="D109" s="227" t="s">
        <v>169</v>
      </c>
      <c r="E109" s="243" t="s">
        <v>1</v>
      </c>
      <c r="F109" s="244" t="s">
        <v>1137</v>
      </c>
      <c r="G109" s="242"/>
      <c r="H109" s="245">
        <v>2.2000000000000002</v>
      </c>
      <c r="I109" s="246"/>
      <c r="J109" s="242"/>
      <c r="K109" s="242"/>
      <c r="L109" s="247"/>
      <c r="M109" s="248"/>
      <c r="N109" s="249"/>
      <c r="O109" s="249"/>
      <c r="P109" s="249"/>
      <c r="Q109" s="249"/>
      <c r="R109" s="249"/>
      <c r="S109" s="249"/>
      <c r="T109" s="250"/>
      <c r="AT109" s="251" t="s">
        <v>169</v>
      </c>
      <c r="AU109" s="251" t="s">
        <v>79</v>
      </c>
      <c r="AV109" s="13" t="s">
        <v>79</v>
      </c>
      <c r="AW109" s="13" t="s">
        <v>34</v>
      </c>
      <c r="AX109" s="13" t="s">
        <v>71</v>
      </c>
      <c r="AY109" s="251" t="s">
        <v>156</v>
      </c>
    </row>
    <row r="110" s="14" customFormat="1">
      <c r="B110" s="252"/>
      <c r="C110" s="253"/>
      <c r="D110" s="227" t="s">
        <v>169</v>
      </c>
      <c r="E110" s="254" t="s">
        <v>1</v>
      </c>
      <c r="F110" s="255" t="s">
        <v>174</v>
      </c>
      <c r="G110" s="253"/>
      <c r="H110" s="256">
        <v>2.2000000000000002</v>
      </c>
      <c r="I110" s="257"/>
      <c r="J110" s="253"/>
      <c r="K110" s="253"/>
      <c r="L110" s="258"/>
      <c r="M110" s="259"/>
      <c r="N110" s="260"/>
      <c r="O110" s="260"/>
      <c r="P110" s="260"/>
      <c r="Q110" s="260"/>
      <c r="R110" s="260"/>
      <c r="S110" s="260"/>
      <c r="T110" s="261"/>
      <c r="AT110" s="262" t="s">
        <v>169</v>
      </c>
      <c r="AU110" s="262" t="s">
        <v>79</v>
      </c>
      <c r="AV110" s="14" t="s">
        <v>163</v>
      </c>
      <c r="AW110" s="14" t="s">
        <v>34</v>
      </c>
      <c r="AX110" s="14" t="s">
        <v>21</v>
      </c>
      <c r="AY110" s="262" t="s">
        <v>156</v>
      </c>
    </row>
    <row r="111" s="1" customFormat="1" ht="16.5" customHeight="1">
      <c r="B111" s="37"/>
      <c r="C111" s="215" t="s">
        <v>182</v>
      </c>
      <c r="D111" s="215" t="s">
        <v>158</v>
      </c>
      <c r="E111" s="216" t="s">
        <v>183</v>
      </c>
      <c r="F111" s="217" t="s">
        <v>184</v>
      </c>
      <c r="G111" s="218" t="s">
        <v>185</v>
      </c>
      <c r="H111" s="219">
        <v>14</v>
      </c>
      <c r="I111" s="220"/>
      <c r="J111" s="221">
        <f>ROUND(I111*H111,2)</f>
        <v>0</v>
      </c>
      <c r="K111" s="217" t="s">
        <v>162</v>
      </c>
      <c r="L111" s="42"/>
      <c r="M111" s="222" t="s">
        <v>1</v>
      </c>
      <c r="N111" s="223" t="s">
        <v>42</v>
      </c>
      <c r="O111" s="78"/>
      <c r="P111" s="224">
        <f>O111*H111</f>
        <v>0</v>
      </c>
      <c r="Q111" s="224">
        <v>0.0095243202000000002</v>
      </c>
      <c r="R111" s="224">
        <f>Q111*H111</f>
        <v>0.13334048279999999</v>
      </c>
      <c r="S111" s="224">
        <v>0</v>
      </c>
      <c r="T111" s="225">
        <f>S111*H111</f>
        <v>0</v>
      </c>
      <c r="AR111" s="16" t="s">
        <v>163</v>
      </c>
      <c r="AT111" s="16" t="s">
        <v>158</v>
      </c>
      <c r="AU111" s="16" t="s">
        <v>79</v>
      </c>
      <c r="AY111" s="16" t="s">
        <v>156</v>
      </c>
      <c r="BE111" s="226">
        <f>IF(N111="základní",J111,0)</f>
        <v>0</v>
      </c>
      <c r="BF111" s="226">
        <f>IF(N111="snížená",J111,0)</f>
        <v>0</v>
      </c>
      <c r="BG111" s="226">
        <f>IF(N111="zákl. přenesená",J111,0)</f>
        <v>0</v>
      </c>
      <c r="BH111" s="226">
        <f>IF(N111="sníž. přenesená",J111,0)</f>
        <v>0</v>
      </c>
      <c r="BI111" s="226">
        <f>IF(N111="nulová",J111,0)</f>
        <v>0</v>
      </c>
      <c r="BJ111" s="16" t="s">
        <v>21</v>
      </c>
      <c r="BK111" s="226">
        <f>ROUND(I111*H111,2)</f>
        <v>0</v>
      </c>
      <c r="BL111" s="16" t="s">
        <v>163</v>
      </c>
      <c r="BM111" s="16" t="s">
        <v>1138</v>
      </c>
    </row>
    <row r="112" s="1" customFormat="1">
      <c r="B112" s="37"/>
      <c r="C112" s="38"/>
      <c r="D112" s="227" t="s">
        <v>165</v>
      </c>
      <c r="E112" s="38"/>
      <c r="F112" s="228" t="s">
        <v>187</v>
      </c>
      <c r="G112" s="38"/>
      <c r="H112" s="38"/>
      <c r="I112" s="142"/>
      <c r="J112" s="38"/>
      <c r="K112" s="38"/>
      <c r="L112" s="42"/>
      <c r="M112" s="229"/>
      <c r="N112" s="78"/>
      <c r="O112" s="78"/>
      <c r="P112" s="78"/>
      <c r="Q112" s="78"/>
      <c r="R112" s="78"/>
      <c r="S112" s="78"/>
      <c r="T112" s="79"/>
      <c r="AT112" s="16" t="s">
        <v>165</v>
      </c>
      <c r="AU112" s="16" t="s">
        <v>79</v>
      </c>
    </row>
    <row r="113" s="1" customFormat="1">
      <c r="B113" s="37"/>
      <c r="C113" s="38"/>
      <c r="D113" s="227" t="s">
        <v>167</v>
      </c>
      <c r="E113" s="38"/>
      <c r="F113" s="230" t="s">
        <v>188</v>
      </c>
      <c r="G113" s="38"/>
      <c r="H113" s="38"/>
      <c r="I113" s="142"/>
      <c r="J113" s="38"/>
      <c r="K113" s="38"/>
      <c r="L113" s="42"/>
      <c r="M113" s="229"/>
      <c r="N113" s="78"/>
      <c r="O113" s="78"/>
      <c r="P113" s="78"/>
      <c r="Q113" s="78"/>
      <c r="R113" s="78"/>
      <c r="S113" s="78"/>
      <c r="T113" s="79"/>
      <c r="AT113" s="16" t="s">
        <v>167</v>
      </c>
      <c r="AU113" s="16" t="s">
        <v>79</v>
      </c>
    </row>
    <row r="114" s="1" customFormat="1">
      <c r="B114" s="37"/>
      <c r="C114" s="38"/>
      <c r="D114" s="227" t="s">
        <v>189</v>
      </c>
      <c r="E114" s="38"/>
      <c r="F114" s="230" t="s">
        <v>190</v>
      </c>
      <c r="G114" s="38"/>
      <c r="H114" s="38"/>
      <c r="I114" s="142"/>
      <c r="J114" s="38"/>
      <c r="K114" s="38"/>
      <c r="L114" s="42"/>
      <c r="M114" s="229"/>
      <c r="N114" s="78"/>
      <c r="O114" s="78"/>
      <c r="P114" s="78"/>
      <c r="Q114" s="78"/>
      <c r="R114" s="78"/>
      <c r="S114" s="78"/>
      <c r="T114" s="79"/>
      <c r="AT114" s="16" t="s">
        <v>189</v>
      </c>
      <c r="AU114" s="16" t="s">
        <v>79</v>
      </c>
    </row>
    <row r="115" s="13" customFormat="1">
      <c r="B115" s="241"/>
      <c r="C115" s="242"/>
      <c r="D115" s="227" t="s">
        <v>169</v>
      </c>
      <c r="E115" s="243" t="s">
        <v>1</v>
      </c>
      <c r="F115" s="244" t="s">
        <v>264</v>
      </c>
      <c r="G115" s="242"/>
      <c r="H115" s="245">
        <v>14</v>
      </c>
      <c r="I115" s="246"/>
      <c r="J115" s="242"/>
      <c r="K115" s="242"/>
      <c r="L115" s="247"/>
      <c r="M115" s="248"/>
      <c r="N115" s="249"/>
      <c r="O115" s="249"/>
      <c r="P115" s="249"/>
      <c r="Q115" s="249"/>
      <c r="R115" s="249"/>
      <c r="S115" s="249"/>
      <c r="T115" s="250"/>
      <c r="AT115" s="251" t="s">
        <v>169</v>
      </c>
      <c r="AU115" s="251" t="s">
        <v>79</v>
      </c>
      <c r="AV115" s="13" t="s">
        <v>79</v>
      </c>
      <c r="AW115" s="13" t="s">
        <v>34</v>
      </c>
      <c r="AX115" s="13" t="s">
        <v>21</v>
      </c>
      <c r="AY115" s="251" t="s">
        <v>156</v>
      </c>
    </row>
    <row r="116" s="1" customFormat="1" ht="16.5" customHeight="1">
      <c r="B116" s="37"/>
      <c r="C116" s="215" t="s">
        <v>163</v>
      </c>
      <c r="D116" s="215" t="s">
        <v>158</v>
      </c>
      <c r="E116" s="216" t="s">
        <v>191</v>
      </c>
      <c r="F116" s="217" t="s">
        <v>192</v>
      </c>
      <c r="G116" s="218" t="s">
        <v>185</v>
      </c>
      <c r="H116" s="219">
        <v>10</v>
      </c>
      <c r="I116" s="220"/>
      <c r="J116" s="221">
        <f>ROUND(I116*H116,2)</f>
        <v>0</v>
      </c>
      <c r="K116" s="217" t="s">
        <v>162</v>
      </c>
      <c r="L116" s="42"/>
      <c r="M116" s="222" t="s">
        <v>1</v>
      </c>
      <c r="N116" s="223" t="s">
        <v>42</v>
      </c>
      <c r="O116" s="78"/>
      <c r="P116" s="224">
        <f>O116*H116</f>
        <v>0</v>
      </c>
      <c r="Q116" s="224">
        <v>0.036904300000000001</v>
      </c>
      <c r="R116" s="224">
        <f>Q116*H116</f>
        <v>0.36904300000000001</v>
      </c>
      <c r="S116" s="224">
        <v>0</v>
      </c>
      <c r="T116" s="225">
        <f>S116*H116</f>
        <v>0</v>
      </c>
      <c r="AR116" s="16" t="s">
        <v>163</v>
      </c>
      <c r="AT116" s="16" t="s">
        <v>158</v>
      </c>
      <c r="AU116" s="16" t="s">
        <v>79</v>
      </c>
      <c r="AY116" s="16" t="s">
        <v>156</v>
      </c>
      <c r="BE116" s="226">
        <f>IF(N116="základní",J116,0)</f>
        <v>0</v>
      </c>
      <c r="BF116" s="226">
        <f>IF(N116="snížená",J116,0)</f>
        <v>0</v>
      </c>
      <c r="BG116" s="226">
        <f>IF(N116="zákl. přenesená",J116,0)</f>
        <v>0</v>
      </c>
      <c r="BH116" s="226">
        <f>IF(N116="sníž. přenesená",J116,0)</f>
        <v>0</v>
      </c>
      <c r="BI116" s="226">
        <f>IF(N116="nulová",J116,0)</f>
        <v>0</v>
      </c>
      <c r="BJ116" s="16" t="s">
        <v>21</v>
      </c>
      <c r="BK116" s="226">
        <f>ROUND(I116*H116,2)</f>
        <v>0</v>
      </c>
      <c r="BL116" s="16" t="s">
        <v>163</v>
      </c>
      <c r="BM116" s="16" t="s">
        <v>1139</v>
      </c>
    </row>
    <row r="117" s="1" customFormat="1">
      <c r="B117" s="37"/>
      <c r="C117" s="38"/>
      <c r="D117" s="227" t="s">
        <v>165</v>
      </c>
      <c r="E117" s="38"/>
      <c r="F117" s="228" t="s">
        <v>194</v>
      </c>
      <c r="G117" s="38"/>
      <c r="H117" s="38"/>
      <c r="I117" s="142"/>
      <c r="J117" s="38"/>
      <c r="K117" s="38"/>
      <c r="L117" s="42"/>
      <c r="M117" s="229"/>
      <c r="N117" s="78"/>
      <c r="O117" s="78"/>
      <c r="P117" s="78"/>
      <c r="Q117" s="78"/>
      <c r="R117" s="78"/>
      <c r="S117" s="78"/>
      <c r="T117" s="79"/>
      <c r="AT117" s="16" t="s">
        <v>165</v>
      </c>
      <c r="AU117" s="16" t="s">
        <v>79</v>
      </c>
    </row>
    <row r="118" s="1" customFormat="1">
      <c r="B118" s="37"/>
      <c r="C118" s="38"/>
      <c r="D118" s="227" t="s">
        <v>167</v>
      </c>
      <c r="E118" s="38"/>
      <c r="F118" s="230" t="s">
        <v>195</v>
      </c>
      <c r="G118" s="38"/>
      <c r="H118" s="38"/>
      <c r="I118" s="142"/>
      <c r="J118" s="38"/>
      <c r="K118" s="38"/>
      <c r="L118" s="42"/>
      <c r="M118" s="229"/>
      <c r="N118" s="78"/>
      <c r="O118" s="78"/>
      <c r="P118" s="78"/>
      <c r="Q118" s="78"/>
      <c r="R118" s="78"/>
      <c r="S118" s="78"/>
      <c r="T118" s="79"/>
      <c r="AT118" s="16" t="s">
        <v>167</v>
      </c>
      <c r="AU118" s="16" t="s">
        <v>79</v>
      </c>
    </row>
    <row r="119" s="1" customFormat="1">
      <c r="B119" s="37"/>
      <c r="C119" s="38"/>
      <c r="D119" s="227" t="s">
        <v>189</v>
      </c>
      <c r="E119" s="38"/>
      <c r="F119" s="230" t="s">
        <v>1140</v>
      </c>
      <c r="G119" s="38"/>
      <c r="H119" s="38"/>
      <c r="I119" s="142"/>
      <c r="J119" s="38"/>
      <c r="K119" s="38"/>
      <c r="L119" s="42"/>
      <c r="M119" s="229"/>
      <c r="N119" s="78"/>
      <c r="O119" s="78"/>
      <c r="P119" s="78"/>
      <c r="Q119" s="78"/>
      <c r="R119" s="78"/>
      <c r="S119" s="78"/>
      <c r="T119" s="79"/>
      <c r="AT119" s="16" t="s">
        <v>189</v>
      </c>
      <c r="AU119" s="16" t="s">
        <v>79</v>
      </c>
    </row>
    <row r="120" s="12" customFormat="1">
      <c r="B120" s="231"/>
      <c r="C120" s="232"/>
      <c r="D120" s="227" t="s">
        <v>169</v>
      </c>
      <c r="E120" s="233" t="s">
        <v>1</v>
      </c>
      <c r="F120" s="234" t="s">
        <v>197</v>
      </c>
      <c r="G120" s="232"/>
      <c r="H120" s="233" t="s">
        <v>1</v>
      </c>
      <c r="I120" s="235"/>
      <c r="J120" s="232"/>
      <c r="K120" s="232"/>
      <c r="L120" s="236"/>
      <c r="M120" s="237"/>
      <c r="N120" s="238"/>
      <c r="O120" s="238"/>
      <c r="P120" s="238"/>
      <c r="Q120" s="238"/>
      <c r="R120" s="238"/>
      <c r="S120" s="238"/>
      <c r="T120" s="239"/>
      <c r="AT120" s="240" t="s">
        <v>169</v>
      </c>
      <c r="AU120" s="240" t="s">
        <v>79</v>
      </c>
      <c r="AV120" s="12" t="s">
        <v>21</v>
      </c>
      <c r="AW120" s="12" t="s">
        <v>34</v>
      </c>
      <c r="AX120" s="12" t="s">
        <v>71</v>
      </c>
      <c r="AY120" s="240" t="s">
        <v>156</v>
      </c>
    </row>
    <row r="121" s="13" customFormat="1">
      <c r="B121" s="241"/>
      <c r="C121" s="242"/>
      <c r="D121" s="227" t="s">
        <v>169</v>
      </c>
      <c r="E121" s="243" t="s">
        <v>1</v>
      </c>
      <c r="F121" s="244" t="s">
        <v>26</v>
      </c>
      <c r="G121" s="242"/>
      <c r="H121" s="245">
        <v>10</v>
      </c>
      <c r="I121" s="246"/>
      <c r="J121" s="242"/>
      <c r="K121" s="242"/>
      <c r="L121" s="247"/>
      <c r="M121" s="248"/>
      <c r="N121" s="249"/>
      <c r="O121" s="249"/>
      <c r="P121" s="249"/>
      <c r="Q121" s="249"/>
      <c r="R121" s="249"/>
      <c r="S121" s="249"/>
      <c r="T121" s="250"/>
      <c r="AT121" s="251" t="s">
        <v>169</v>
      </c>
      <c r="AU121" s="251" t="s">
        <v>79</v>
      </c>
      <c r="AV121" s="13" t="s">
        <v>79</v>
      </c>
      <c r="AW121" s="13" t="s">
        <v>34</v>
      </c>
      <c r="AX121" s="13" t="s">
        <v>21</v>
      </c>
      <c r="AY121" s="251" t="s">
        <v>156</v>
      </c>
    </row>
    <row r="122" s="1" customFormat="1" ht="16.5" customHeight="1">
      <c r="B122" s="37"/>
      <c r="C122" s="215" t="s">
        <v>198</v>
      </c>
      <c r="D122" s="215" t="s">
        <v>158</v>
      </c>
      <c r="E122" s="216" t="s">
        <v>199</v>
      </c>
      <c r="F122" s="217" t="s">
        <v>200</v>
      </c>
      <c r="G122" s="218" t="s">
        <v>177</v>
      </c>
      <c r="H122" s="219">
        <v>2.5539999999999998</v>
      </c>
      <c r="I122" s="220"/>
      <c r="J122" s="221">
        <f>ROUND(I122*H122,2)</f>
        <v>0</v>
      </c>
      <c r="K122" s="217" t="s">
        <v>162</v>
      </c>
      <c r="L122" s="42"/>
      <c r="M122" s="222" t="s">
        <v>1</v>
      </c>
      <c r="N122" s="223" t="s">
        <v>42</v>
      </c>
      <c r="O122" s="78"/>
      <c r="P122" s="224">
        <f>O122*H122</f>
        <v>0</v>
      </c>
      <c r="Q122" s="224">
        <v>0</v>
      </c>
      <c r="R122" s="224">
        <f>Q122*H122</f>
        <v>0</v>
      </c>
      <c r="S122" s="224">
        <v>0</v>
      </c>
      <c r="T122" s="225">
        <f>S122*H122</f>
        <v>0</v>
      </c>
      <c r="AR122" s="16" t="s">
        <v>163</v>
      </c>
      <c r="AT122" s="16" t="s">
        <v>158</v>
      </c>
      <c r="AU122" s="16" t="s">
        <v>79</v>
      </c>
      <c r="AY122" s="16" t="s">
        <v>156</v>
      </c>
      <c r="BE122" s="226">
        <f>IF(N122="základní",J122,0)</f>
        <v>0</v>
      </c>
      <c r="BF122" s="226">
        <f>IF(N122="snížená",J122,0)</f>
        <v>0</v>
      </c>
      <c r="BG122" s="226">
        <f>IF(N122="zákl. přenesená",J122,0)</f>
        <v>0</v>
      </c>
      <c r="BH122" s="226">
        <f>IF(N122="sníž. přenesená",J122,0)</f>
        <v>0</v>
      </c>
      <c r="BI122" s="226">
        <f>IF(N122="nulová",J122,0)</f>
        <v>0</v>
      </c>
      <c r="BJ122" s="16" t="s">
        <v>21</v>
      </c>
      <c r="BK122" s="226">
        <f>ROUND(I122*H122,2)</f>
        <v>0</v>
      </c>
      <c r="BL122" s="16" t="s">
        <v>163</v>
      </c>
      <c r="BM122" s="16" t="s">
        <v>1141</v>
      </c>
    </row>
    <row r="123" s="1" customFormat="1">
      <c r="B123" s="37"/>
      <c r="C123" s="38"/>
      <c r="D123" s="227" t="s">
        <v>165</v>
      </c>
      <c r="E123" s="38"/>
      <c r="F123" s="228" t="s">
        <v>202</v>
      </c>
      <c r="G123" s="38"/>
      <c r="H123" s="38"/>
      <c r="I123" s="142"/>
      <c r="J123" s="38"/>
      <c r="K123" s="38"/>
      <c r="L123" s="42"/>
      <c r="M123" s="229"/>
      <c r="N123" s="78"/>
      <c r="O123" s="78"/>
      <c r="P123" s="78"/>
      <c r="Q123" s="78"/>
      <c r="R123" s="78"/>
      <c r="S123" s="78"/>
      <c r="T123" s="79"/>
      <c r="AT123" s="16" t="s">
        <v>165</v>
      </c>
      <c r="AU123" s="16" t="s">
        <v>79</v>
      </c>
    </row>
    <row r="124" s="1" customFormat="1">
      <c r="B124" s="37"/>
      <c r="C124" s="38"/>
      <c r="D124" s="227" t="s">
        <v>167</v>
      </c>
      <c r="E124" s="38"/>
      <c r="F124" s="230" t="s">
        <v>203</v>
      </c>
      <c r="G124" s="38"/>
      <c r="H124" s="38"/>
      <c r="I124" s="142"/>
      <c r="J124" s="38"/>
      <c r="K124" s="38"/>
      <c r="L124" s="42"/>
      <c r="M124" s="229"/>
      <c r="N124" s="78"/>
      <c r="O124" s="78"/>
      <c r="P124" s="78"/>
      <c r="Q124" s="78"/>
      <c r="R124" s="78"/>
      <c r="S124" s="78"/>
      <c r="T124" s="79"/>
      <c r="AT124" s="16" t="s">
        <v>167</v>
      </c>
      <c r="AU124" s="16" t="s">
        <v>79</v>
      </c>
    </row>
    <row r="125" s="12" customFormat="1">
      <c r="B125" s="231"/>
      <c r="C125" s="232"/>
      <c r="D125" s="227" t="s">
        <v>169</v>
      </c>
      <c r="E125" s="233" t="s">
        <v>1</v>
      </c>
      <c r="F125" s="234" t="s">
        <v>1132</v>
      </c>
      <c r="G125" s="232"/>
      <c r="H125" s="233" t="s">
        <v>1</v>
      </c>
      <c r="I125" s="235"/>
      <c r="J125" s="232"/>
      <c r="K125" s="232"/>
      <c r="L125" s="236"/>
      <c r="M125" s="237"/>
      <c r="N125" s="238"/>
      <c r="O125" s="238"/>
      <c r="P125" s="238"/>
      <c r="Q125" s="238"/>
      <c r="R125" s="238"/>
      <c r="S125" s="238"/>
      <c r="T125" s="239"/>
      <c r="AT125" s="240" t="s">
        <v>169</v>
      </c>
      <c r="AU125" s="240" t="s">
        <v>79</v>
      </c>
      <c r="AV125" s="12" t="s">
        <v>21</v>
      </c>
      <c r="AW125" s="12" t="s">
        <v>34</v>
      </c>
      <c r="AX125" s="12" t="s">
        <v>71</v>
      </c>
      <c r="AY125" s="240" t="s">
        <v>156</v>
      </c>
    </row>
    <row r="126" s="13" customFormat="1">
      <c r="B126" s="241"/>
      <c r="C126" s="242"/>
      <c r="D126" s="227" t="s">
        <v>169</v>
      </c>
      <c r="E126" s="243" t="s">
        <v>1</v>
      </c>
      <c r="F126" s="244" t="s">
        <v>1142</v>
      </c>
      <c r="G126" s="242"/>
      <c r="H126" s="245">
        <v>1.2769999999999999</v>
      </c>
      <c r="I126" s="246"/>
      <c r="J126" s="242"/>
      <c r="K126" s="242"/>
      <c r="L126" s="247"/>
      <c r="M126" s="248"/>
      <c r="N126" s="249"/>
      <c r="O126" s="249"/>
      <c r="P126" s="249"/>
      <c r="Q126" s="249"/>
      <c r="R126" s="249"/>
      <c r="S126" s="249"/>
      <c r="T126" s="250"/>
      <c r="AT126" s="251" t="s">
        <v>169</v>
      </c>
      <c r="AU126" s="251" t="s">
        <v>79</v>
      </c>
      <c r="AV126" s="13" t="s">
        <v>79</v>
      </c>
      <c r="AW126" s="13" t="s">
        <v>34</v>
      </c>
      <c r="AX126" s="13" t="s">
        <v>71</v>
      </c>
      <c r="AY126" s="251" t="s">
        <v>156</v>
      </c>
    </row>
    <row r="127" s="12" customFormat="1">
      <c r="B127" s="231"/>
      <c r="C127" s="232"/>
      <c r="D127" s="227" t="s">
        <v>169</v>
      </c>
      <c r="E127" s="233" t="s">
        <v>1</v>
      </c>
      <c r="F127" s="234" t="s">
        <v>1134</v>
      </c>
      <c r="G127" s="232"/>
      <c r="H127" s="233" t="s">
        <v>1</v>
      </c>
      <c r="I127" s="235"/>
      <c r="J127" s="232"/>
      <c r="K127" s="232"/>
      <c r="L127" s="236"/>
      <c r="M127" s="237"/>
      <c r="N127" s="238"/>
      <c r="O127" s="238"/>
      <c r="P127" s="238"/>
      <c r="Q127" s="238"/>
      <c r="R127" s="238"/>
      <c r="S127" s="238"/>
      <c r="T127" s="239"/>
      <c r="AT127" s="240" t="s">
        <v>169</v>
      </c>
      <c r="AU127" s="240" t="s">
        <v>79</v>
      </c>
      <c r="AV127" s="12" t="s">
        <v>21</v>
      </c>
      <c r="AW127" s="12" t="s">
        <v>34</v>
      </c>
      <c r="AX127" s="12" t="s">
        <v>71</v>
      </c>
      <c r="AY127" s="240" t="s">
        <v>156</v>
      </c>
    </row>
    <row r="128" s="13" customFormat="1">
      <c r="B128" s="241"/>
      <c r="C128" s="242"/>
      <c r="D128" s="227" t="s">
        <v>169</v>
      </c>
      <c r="E128" s="243" t="s">
        <v>1</v>
      </c>
      <c r="F128" s="244" t="s">
        <v>1142</v>
      </c>
      <c r="G128" s="242"/>
      <c r="H128" s="245">
        <v>1.2769999999999999</v>
      </c>
      <c r="I128" s="246"/>
      <c r="J128" s="242"/>
      <c r="K128" s="242"/>
      <c r="L128" s="247"/>
      <c r="M128" s="248"/>
      <c r="N128" s="249"/>
      <c r="O128" s="249"/>
      <c r="P128" s="249"/>
      <c r="Q128" s="249"/>
      <c r="R128" s="249"/>
      <c r="S128" s="249"/>
      <c r="T128" s="250"/>
      <c r="AT128" s="251" t="s">
        <v>169</v>
      </c>
      <c r="AU128" s="251" t="s">
        <v>79</v>
      </c>
      <c r="AV128" s="13" t="s">
        <v>79</v>
      </c>
      <c r="AW128" s="13" t="s">
        <v>34</v>
      </c>
      <c r="AX128" s="13" t="s">
        <v>71</v>
      </c>
      <c r="AY128" s="251" t="s">
        <v>156</v>
      </c>
    </row>
    <row r="129" s="14" customFormat="1">
      <c r="B129" s="252"/>
      <c r="C129" s="253"/>
      <c r="D129" s="227" t="s">
        <v>169</v>
      </c>
      <c r="E129" s="254" t="s">
        <v>1</v>
      </c>
      <c r="F129" s="255" t="s">
        <v>174</v>
      </c>
      <c r="G129" s="253"/>
      <c r="H129" s="256">
        <v>2.5539999999999998</v>
      </c>
      <c r="I129" s="257"/>
      <c r="J129" s="253"/>
      <c r="K129" s="253"/>
      <c r="L129" s="258"/>
      <c r="M129" s="259"/>
      <c r="N129" s="260"/>
      <c r="O129" s="260"/>
      <c r="P129" s="260"/>
      <c r="Q129" s="260"/>
      <c r="R129" s="260"/>
      <c r="S129" s="260"/>
      <c r="T129" s="261"/>
      <c r="AT129" s="262" t="s">
        <v>169</v>
      </c>
      <c r="AU129" s="262" t="s">
        <v>79</v>
      </c>
      <c r="AV129" s="14" t="s">
        <v>163</v>
      </c>
      <c r="AW129" s="14" t="s">
        <v>34</v>
      </c>
      <c r="AX129" s="14" t="s">
        <v>21</v>
      </c>
      <c r="AY129" s="262" t="s">
        <v>156</v>
      </c>
    </row>
    <row r="130" s="1" customFormat="1" ht="16.5" customHeight="1">
      <c r="B130" s="37"/>
      <c r="C130" s="215" t="s">
        <v>207</v>
      </c>
      <c r="D130" s="215" t="s">
        <v>158</v>
      </c>
      <c r="E130" s="216" t="s">
        <v>208</v>
      </c>
      <c r="F130" s="217" t="s">
        <v>209</v>
      </c>
      <c r="G130" s="218" t="s">
        <v>177</v>
      </c>
      <c r="H130" s="219">
        <v>68.659000000000006</v>
      </c>
      <c r="I130" s="220"/>
      <c r="J130" s="221">
        <f>ROUND(I130*H130,2)</f>
        <v>0</v>
      </c>
      <c r="K130" s="217" t="s">
        <v>162</v>
      </c>
      <c r="L130" s="42"/>
      <c r="M130" s="222" t="s">
        <v>1</v>
      </c>
      <c r="N130" s="223" t="s">
        <v>42</v>
      </c>
      <c r="O130" s="78"/>
      <c r="P130" s="224">
        <f>O130*H130</f>
        <v>0</v>
      </c>
      <c r="Q130" s="224">
        <v>0</v>
      </c>
      <c r="R130" s="224">
        <f>Q130*H130</f>
        <v>0</v>
      </c>
      <c r="S130" s="224">
        <v>0</v>
      </c>
      <c r="T130" s="225">
        <f>S130*H130</f>
        <v>0</v>
      </c>
      <c r="AR130" s="16" t="s">
        <v>163</v>
      </c>
      <c r="AT130" s="16" t="s">
        <v>158</v>
      </c>
      <c r="AU130" s="16" t="s">
        <v>79</v>
      </c>
      <c r="AY130" s="16" t="s">
        <v>156</v>
      </c>
      <c r="BE130" s="226">
        <f>IF(N130="základní",J130,0)</f>
        <v>0</v>
      </c>
      <c r="BF130" s="226">
        <f>IF(N130="snížená",J130,0)</f>
        <v>0</v>
      </c>
      <c r="BG130" s="226">
        <f>IF(N130="zákl. přenesená",J130,0)</f>
        <v>0</v>
      </c>
      <c r="BH130" s="226">
        <f>IF(N130="sníž. přenesená",J130,0)</f>
        <v>0</v>
      </c>
      <c r="BI130" s="226">
        <f>IF(N130="nulová",J130,0)</f>
        <v>0</v>
      </c>
      <c r="BJ130" s="16" t="s">
        <v>21</v>
      </c>
      <c r="BK130" s="226">
        <f>ROUND(I130*H130,2)</f>
        <v>0</v>
      </c>
      <c r="BL130" s="16" t="s">
        <v>163</v>
      </c>
      <c r="BM130" s="16" t="s">
        <v>1143</v>
      </c>
    </row>
    <row r="131" s="1" customFormat="1">
      <c r="B131" s="37"/>
      <c r="C131" s="38"/>
      <c r="D131" s="227" t="s">
        <v>165</v>
      </c>
      <c r="E131" s="38"/>
      <c r="F131" s="228" t="s">
        <v>211</v>
      </c>
      <c r="G131" s="38"/>
      <c r="H131" s="38"/>
      <c r="I131" s="142"/>
      <c r="J131" s="38"/>
      <c r="K131" s="38"/>
      <c r="L131" s="42"/>
      <c r="M131" s="229"/>
      <c r="N131" s="78"/>
      <c r="O131" s="78"/>
      <c r="P131" s="78"/>
      <c r="Q131" s="78"/>
      <c r="R131" s="78"/>
      <c r="S131" s="78"/>
      <c r="T131" s="79"/>
      <c r="AT131" s="16" t="s">
        <v>165</v>
      </c>
      <c r="AU131" s="16" t="s">
        <v>79</v>
      </c>
    </row>
    <row r="132" s="1" customFormat="1">
      <c r="B132" s="37"/>
      <c r="C132" s="38"/>
      <c r="D132" s="227" t="s">
        <v>167</v>
      </c>
      <c r="E132" s="38"/>
      <c r="F132" s="230" t="s">
        <v>212</v>
      </c>
      <c r="G132" s="38"/>
      <c r="H132" s="38"/>
      <c r="I132" s="142"/>
      <c r="J132" s="38"/>
      <c r="K132" s="38"/>
      <c r="L132" s="42"/>
      <c r="M132" s="229"/>
      <c r="N132" s="78"/>
      <c r="O132" s="78"/>
      <c r="P132" s="78"/>
      <c r="Q132" s="78"/>
      <c r="R132" s="78"/>
      <c r="S132" s="78"/>
      <c r="T132" s="79"/>
      <c r="AT132" s="16" t="s">
        <v>167</v>
      </c>
      <c r="AU132" s="16" t="s">
        <v>79</v>
      </c>
    </row>
    <row r="133" s="1" customFormat="1">
      <c r="B133" s="37"/>
      <c r="C133" s="38"/>
      <c r="D133" s="227" t="s">
        <v>189</v>
      </c>
      <c r="E133" s="38"/>
      <c r="F133" s="230" t="s">
        <v>213</v>
      </c>
      <c r="G133" s="38"/>
      <c r="H133" s="38"/>
      <c r="I133" s="142"/>
      <c r="J133" s="38"/>
      <c r="K133" s="38"/>
      <c r="L133" s="42"/>
      <c r="M133" s="229"/>
      <c r="N133" s="78"/>
      <c r="O133" s="78"/>
      <c r="P133" s="78"/>
      <c r="Q133" s="78"/>
      <c r="R133" s="78"/>
      <c r="S133" s="78"/>
      <c r="T133" s="79"/>
      <c r="AT133" s="16" t="s">
        <v>189</v>
      </c>
      <c r="AU133" s="16" t="s">
        <v>79</v>
      </c>
    </row>
    <row r="134" s="12" customFormat="1">
      <c r="B134" s="231"/>
      <c r="C134" s="232"/>
      <c r="D134" s="227" t="s">
        <v>169</v>
      </c>
      <c r="E134" s="233" t="s">
        <v>1</v>
      </c>
      <c r="F134" s="234" t="s">
        <v>1144</v>
      </c>
      <c r="G134" s="232"/>
      <c r="H134" s="233" t="s">
        <v>1</v>
      </c>
      <c r="I134" s="235"/>
      <c r="J134" s="232"/>
      <c r="K134" s="232"/>
      <c r="L134" s="236"/>
      <c r="M134" s="237"/>
      <c r="N134" s="238"/>
      <c r="O134" s="238"/>
      <c r="P134" s="238"/>
      <c r="Q134" s="238"/>
      <c r="R134" s="238"/>
      <c r="S134" s="238"/>
      <c r="T134" s="239"/>
      <c r="AT134" s="240" t="s">
        <v>169</v>
      </c>
      <c r="AU134" s="240" t="s">
        <v>79</v>
      </c>
      <c r="AV134" s="12" t="s">
        <v>21</v>
      </c>
      <c r="AW134" s="12" t="s">
        <v>34</v>
      </c>
      <c r="AX134" s="12" t="s">
        <v>71</v>
      </c>
      <c r="AY134" s="240" t="s">
        <v>156</v>
      </c>
    </row>
    <row r="135" s="13" customFormat="1">
      <c r="B135" s="241"/>
      <c r="C135" s="242"/>
      <c r="D135" s="227" t="s">
        <v>169</v>
      </c>
      <c r="E135" s="243" t="s">
        <v>1</v>
      </c>
      <c r="F135" s="244" t="s">
        <v>1145</v>
      </c>
      <c r="G135" s="242"/>
      <c r="H135" s="245">
        <v>5.4000000000000004</v>
      </c>
      <c r="I135" s="246"/>
      <c r="J135" s="242"/>
      <c r="K135" s="242"/>
      <c r="L135" s="247"/>
      <c r="M135" s="248"/>
      <c r="N135" s="249"/>
      <c r="O135" s="249"/>
      <c r="P135" s="249"/>
      <c r="Q135" s="249"/>
      <c r="R135" s="249"/>
      <c r="S135" s="249"/>
      <c r="T135" s="250"/>
      <c r="AT135" s="251" t="s">
        <v>169</v>
      </c>
      <c r="AU135" s="251" t="s">
        <v>79</v>
      </c>
      <c r="AV135" s="13" t="s">
        <v>79</v>
      </c>
      <c r="AW135" s="13" t="s">
        <v>34</v>
      </c>
      <c r="AX135" s="13" t="s">
        <v>71</v>
      </c>
      <c r="AY135" s="251" t="s">
        <v>156</v>
      </c>
    </row>
    <row r="136" s="12" customFormat="1">
      <c r="B136" s="231"/>
      <c r="C136" s="232"/>
      <c r="D136" s="227" t="s">
        <v>169</v>
      </c>
      <c r="E136" s="233" t="s">
        <v>1</v>
      </c>
      <c r="F136" s="234" t="s">
        <v>1146</v>
      </c>
      <c r="G136" s="232"/>
      <c r="H136" s="233" t="s">
        <v>1</v>
      </c>
      <c r="I136" s="235"/>
      <c r="J136" s="232"/>
      <c r="K136" s="232"/>
      <c r="L136" s="236"/>
      <c r="M136" s="237"/>
      <c r="N136" s="238"/>
      <c r="O136" s="238"/>
      <c r="P136" s="238"/>
      <c r="Q136" s="238"/>
      <c r="R136" s="238"/>
      <c r="S136" s="238"/>
      <c r="T136" s="239"/>
      <c r="AT136" s="240" t="s">
        <v>169</v>
      </c>
      <c r="AU136" s="240" t="s">
        <v>79</v>
      </c>
      <c r="AV136" s="12" t="s">
        <v>21</v>
      </c>
      <c r="AW136" s="12" t="s">
        <v>34</v>
      </c>
      <c r="AX136" s="12" t="s">
        <v>71</v>
      </c>
      <c r="AY136" s="240" t="s">
        <v>156</v>
      </c>
    </row>
    <row r="137" s="13" customFormat="1">
      <c r="B137" s="241"/>
      <c r="C137" s="242"/>
      <c r="D137" s="227" t="s">
        <v>169</v>
      </c>
      <c r="E137" s="243" t="s">
        <v>1</v>
      </c>
      <c r="F137" s="244" t="s">
        <v>1147</v>
      </c>
      <c r="G137" s="242"/>
      <c r="H137" s="245">
        <v>86.182000000000002</v>
      </c>
      <c r="I137" s="246"/>
      <c r="J137" s="242"/>
      <c r="K137" s="242"/>
      <c r="L137" s="247"/>
      <c r="M137" s="248"/>
      <c r="N137" s="249"/>
      <c r="O137" s="249"/>
      <c r="P137" s="249"/>
      <c r="Q137" s="249"/>
      <c r="R137" s="249"/>
      <c r="S137" s="249"/>
      <c r="T137" s="250"/>
      <c r="AT137" s="251" t="s">
        <v>169</v>
      </c>
      <c r="AU137" s="251" t="s">
        <v>79</v>
      </c>
      <c r="AV137" s="13" t="s">
        <v>79</v>
      </c>
      <c r="AW137" s="13" t="s">
        <v>34</v>
      </c>
      <c r="AX137" s="13" t="s">
        <v>71</v>
      </c>
      <c r="AY137" s="251" t="s">
        <v>156</v>
      </c>
    </row>
    <row r="138" s="12" customFormat="1">
      <c r="B138" s="231"/>
      <c r="C138" s="232"/>
      <c r="D138" s="227" t="s">
        <v>169</v>
      </c>
      <c r="E138" s="233" t="s">
        <v>1</v>
      </c>
      <c r="F138" s="234" t="s">
        <v>1148</v>
      </c>
      <c r="G138" s="232"/>
      <c r="H138" s="233" t="s">
        <v>1</v>
      </c>
      <c r="I138" s="235"/>
      <c r="J138" s="232"/>
      <c r="K138" s="232"/>
      <c r="L138" s="236"/>
      <c r="M138" s="237"/>
      <c r="N138" s="238"/>
      <c r="O138" s="238"/>
      <c r="P138" s="238"/>
      <c r="Q138" s="238"/>
      <c r="R138" s="238"/>
      <c r="S138" s="238"/>
      <c r="T138" s="239"/>
      <c r="AT138" s="240" t="s">
        <v>169</v>
      </c>
      <c r="AU138" s="240" t="s">
        <v>79</v>
      </c>
      <c r="AV138" s="12" t="s">
        <v>21</v>
      </c>
      <c r="AW138" s="12" t="s">
        <v>34</v>
      </c>
      <c r="AX138" s="12" t="s">
        <v>71</v>
      </c>
      <c r="AY138" s="240" t="s">
        <v>156</v>
      </c>
    </row>
    <row r="139" s="12" customFormat="1">
      <c r="B139" s="231"/>
      <c r="C139" s="232"/>
      <c r="D139" s="227" t="s">
        <v>169</v>
      </c>
      <c r="E139" s="233" t="s">
        <v>1</v>
      </c>
      <c r="F139" s="234" t="s">
        <v>1149</v>
      </c>
      <c r="G139" s="232"/>
      <c r="H139" s="233" t="s">
        <v>1</v>
      </c>
      <c r="I139" s="235"/>
      <c r="J139" s="232"/>
      <c r="K139" s="232"/>
      <c r="L139" s="236"/>
      <c r="M139" s="237"/>
      <c r="N139" s="238"/>
      <c r="O139" s="238"/>
      <c r="P139" s="238"/>
      <c r="Q139" s="238"/>
      <c r="R139" s="238"/>
      <c r="S139" s="238"/>
      <c r="T139" s="239"/>
      <c r="AT139" s="240" t="s">
        <v>169</v>
      </c>
      <c r="AU139" s="240" t="s">
        <v>79</v>
      </c>
      <c r="AV139" s="12" t="s">
        <v>21</v>
      </c>
      <c r="AW139" s="12" t="s">
        <v>34</v>
      </c>
      <c r="AX139" s="12" t="s">
        <v>71</v>
      </c>
      <c r="AY139" s="240" t="s">
        <v>156</v>
      </c>
    </row>
    <row r="140" s="13" customFormat="1">
      <c r="B140" s="241"/>
      <c r="C140" s="242"/>
      <c r="D140" s="227" t="s">
        <v>169</v>
      </c>
      <c r="E140" s="243" t="s">
        <v>1</v>
      </c>
      <c r="F140" s="244" t="s">
        <v>1150</v>
      </c>
      <c r="G140" s="242"/>
      <c r="H140" s="245">
        <v>-10.973000000000001</v>
      </c>
      <c r="I140" s="246"/>
      <c r="J140" s="242"/>
      <c r="K140" s="242"/>
      <c r="L140" s="247"/>
      <c r="M140" s="248"/>
      <c r="N140" s="249"/>
      <c r="O140" s="249"/>
      <c r="P140" s="249"/>
      <c r="Q140" s="249"/>
      <c r="R140" s="249"/>
      <c r="S140" s="249"/>
      <c r="T140" s="250"/>
      <c r="AT140" s="251" t="s">
        <v>169</v>
      </c>
      <c r="AU140" s="251" t="s">
        <v>79</v>
      </c>
      <c r="AV140" s="13" t="s">
        <v>79</v>
      </c>
      <c r="AW140" s="13" t="s">
        <v>34</v>
      </c>
      <c r="AX140" s="13" t="s">
        <v>71</v>
      </c>
      <c r="AY140" s="251" t="s">
        <v>156</v>
      </c>
    </row>
    <row r="141" s="12" customFormat="1">
      <c r="B141" s="231"/>
      <c r="C141" s="232"/>
      <c r="D141" s="227" t="s">
        <v>169</v>
      </c>
      <c r="E141" s="233" t="s">
        <v>1</v>
      </c>
      <c r="F141" s="234" t="s">
        <v>1151</v>
      </c>
      <c r="G141" s="232"/>
      <c r="H141" s="233" t="s">
        <v>1</v>
      </c>
      <c r="I141" s="235"/>
      <c r="J141" s="232"/>
      <c r="K141" s="232"/>
      <c r="L141" s="236"/>
      <c r="M141" s="237"/>
      <c r="N141" s="238"/>
      <c r="O141" s="238"/>
      <c r="P141" s="238"/>
      <c r="Q141" s="238"/>
      <c r="R141" s="238"/>
      <c r="S141" s="238"/>
      <c r="T141" s="239"/>
      <c r="AT141" s="240" t="s">
        <v>169</v>
      </c>
      <c r="AU141" s="240" t="s">
        <v>79</v>
      </c>
      <c r="AV141" s="12" t="s">
        <v>21</v>
      </c>
      <c r="AW141" s="12" t="s">
        <v>34</v>
      </c>
      <c r="AX141" s="12" t="s">
        <v>71</v>
      </c>
      <c r="AY141" s="240" t="s">
        <v>156</v>
      </c>
    </row>
    <row r="142" s="13" customFormat="1">
      <c r="B142" s="241"/>
      <c r="C142" s="242"/>
      <c r="D142" s="227" t="s">
        <v>169</v>
      </c>
      <c r="E142" s="243" t="s">
        <v>1</v>
      </c>
      <c r="F142" s="244" t="s">
        <v>1152</v>
      </c>
      <c r="G142" s="242"/>
      <c r="H142" s="245">
        <v>-1.825</v>
      </c>
      <c r="I142" s="246"/>
      <c r="J142" s="242"/>
      <c r="K142" s="242"/>
      <c r="L142" s="247"/>
      <c r="M142" s="248"/>
      <c r="N142" s="249"/>
      <c r="O142" s="249"/>
      <c r="P142" s="249"/>
      <c r="Q142" s="249"/>
      <c r="R142" s="249"/>
      <c r="S142" s="249"/>
      <c r="T142" s="250"/>
      <c r="AT142" s="251" t="s">
        <v>169</v>
      </c>
      <c r="AU142" s="251" t="s">
        <v>79</v>
      </c>
      <c r="AV142" s="13" t="s">
        <v>79</v>
      </c>
      <c r="AW142" s="13" t="s">
        <v>34</v>
      </c>
      <c r="AX142" s="13" t="s">
        <v>71</v>
      </c>
      <c r="AY142" s="251" t="s">
        <v>156</v>
      </c>
    </row>
    <row r="143" s="12" customFormat="1">
      <c r="B143" s="231"/>
      <c r="C143" s="232"/>
      <c r="D143" s="227" t="s">
        <v>169</v>
      </c>
      <c r="E143" s="233" t="s">
        <v>1</v>
      </c>
      <c r="F143" s="234" t="s">
        <v>1153</v>
      </c>
      <c r="G143" s="232"/>
      <c r="H143" s="233" t="s">
        <v>1</v>
      </c>
      <c r="I143" s="235"/>
      <c r="J143" s="232"/>
      <c r="K143" s="232"/>
      <c r="L143" s="236"/>
      <c r="M143" s="237"/>
      <c r="N143" s="238"/>
      <c r="O143" s="238"/>
      <c r="P143" s="238"/>
      <c r="Q143" s="238"/>
      <c r="R143" s="238"/>
      <c r="S143" s="238"/>
      <c r="T143" s="239"/>
      <c r="AT143" s="240" t="s">
        <v>169</v>
      </c>
      <c r="AU143" s="240" t="s">
        <v>79</v>
      </c>
      <c r="AV143" s="12" t="s">
        <v>21</v>
      </c>
      <c r="AW143" s="12" t="s">
        <v>34</v>
      </c>
      <c r="AX143" s="12" t="s">
        <v>71</v>
      </c>
      <c r="AY143" s="240" t="s">
        <v>156</v>
      </c>
    </row>
    <row r="144" s="13" customFormat="1">
      <c r="B144" s="241"/>
      <c r="C144" s="242"/>
      <c r="D144" s="227" t="s">
        <v>169</v>
      </c>
      <c r="E144" s="243" t="s">
        <v>1</v>
      </c>
      <c r="F144" s="244" t="s">
        <v>1154</v>
      </c>
      <c r="G144" s="242"/>
      <c r="H144" s="245">
        <v>-6.2999999999999998</v>
      </c>
      <c r="I144" s="246"/>
      <c r="J144" s="242"/>
      <c r="K144" s="242"/>
      <c r="L144" s="247"/>
      <c r="M144" s="248"/>
      <c r="N144" s="249"/>
      <c r="O144" s="249"/>
      <c r="P144" s="249"/>
      <c r="Q144" s="249"/>
      <c r="R144" s="249"/>
      <c r="S144" s="249"/>
      <c r="T144" s="250"/>
      <c r="AT144" s="251" t="s">
        <v>169</v>
      </c>
      <c r="AU144" s="251" t="s">
        <v>79</v>
      </c>
      <c r="AV144" s="13" t="s">
        <v>79</v>
      </c>
      <c r="AW144" s="13" t="s">
        <v>34</v>
      </c>
      <c r="AX144" s="13" t="s">
        <v>71</v>
      </c>
      <c r="AY144" s="251" t="s">
        <v>156</v>
      </c>
    </row>
    <row r="145" s="12" customFormat="1">
      <c r="B145" s="231"/>
      <c r="C145" s="232"/>
      <c r="D145" s="227" t="s">
        <v>169</v>
      </c>
      <c r="E145" s="233" t="s">
        <v>1</v>
      </c>
      <c r="F145" s="234" t="s">
        <v>1155</v>
      </c>
      <c r="G145" s="232"/>
      <c r="H145" s="233" t="s">
        <v>1</v>
      </c>
      <c r="I145" s="235"/>
      <c r="J145" s="232"/>
      <c r="K145" s="232"/>
      <c r="L145" s="236"/>
      <c r="M145" s="237"/>
      <c r="N145" s="238"/>
      <c r="O145" s="238"/>
      <c r="P145" s="238"/>
      <c r="Q145" s="238"/>
      <c r="R145" s="238"/>
      <c r="S145" s="238"/>
      <c r="T145" s="239"/>
      <c r="AT145" s="240" t="s">
        <v>169</v>
      </c>
      <c r="AU145" s="240" t="s">
        <v>79</v>
      </c>
      <c r="AV145" s="12" t="s">
        <v>21</v>
      </c>
      <c r="AW145" s="12" t="s">
        <v>34</v>
      </c>
      <c r="AX145" s="12" t="s">
        <v>71</v>
      </c>
      <c r="AY145" s="240" t="s">
        <v>156</v>
      </c>
    </row>
    <row r="146" s="13" customFormat="1">
      <c r="B146" s="241"/>
      <c r="C146" s="242"/>
      <c r="D146" s="227" t="s">
        <v>169</v>
      </c>
      <c r="E146" s="243" t="s">
        <v>1</v>
      </c>
      <c r="F146" s="244" t="s">
        <v>1156</v>
      </c>
      <c r="G146" s="242"/>
      <c r="H146" s="245">
        <v>-3.8250000000000002</v>
      </c>
      <c r="I146" s="246"/>
      <c r="J146" s="242"/>
      <c r="K146" s="242"/>
      <c r="L146" s="247"/>
      <c r="M146" s="248"/>
      <c r="N146" s="249"/>
      <c r="O146" s="249"/>
      <c r="P146" s="249"/>
      <c r="Q146" s="249"/>
      <c r="R146" s="249"/>
      <c r="S146" s="249"/>
      <c r="T146" s="250"/>
      <c r="AT146" s="251" t="s">
        <v>169</v>
      </c>
      <c r="AU146" s="251" t="s">
        <v>79</v>
      </c>
      <c r="AV146" s="13" t="s">
        <v>79</v>
      </c>
      <c r="AW146" s="13" t="s">
        <v>34</v>
      </c>
      <c r="AX146" s="13" t="s">
        <v>71</v>
      </c>
      <c r="AY146" s="251" t="s">
        <v>156</v>
      </c>
    </row>
    <row r="147" s="14" customFormat="1">
      <c r="B147" s="252"/>
      <c r="C147" s="253"/>
      <c r="D147" s="227" t="s">
        <v>169</v>
      </c>
      <c r="E147" s="254" t="s">
        <v>1</v>
      </c>
      <c r="F147" s="255" t="s">
        <v>174</v>
      </c>
      <c r="G147" s="253"/>
      <c r="H147" s="256">
        <v>68.659000000000006</v>
      </c>
      <c r="I147" s="257"/>
      <c r="J147" s="253"/>
      <c r="K147" s="253"/>
      <c r="L147" s="258"/>
      <c r="M147" s="259"/>
      <c r="N147" s="260"/>
      <c r="O147" s="260"/>
      <c r="P147" s="260"/>
      <c r="Q147" s="260"/>
      <c r="R147" s="260"/>
      <c r="S147" s="260"/>
      <c r="T147" s="261"/>
      <c r="AT147" s="262" t="s">
        <v>169</v>
      </c>
      <c r="AU147" s="262" t="s">
        <v>79</v>
      </c>
      <c r="AV147" s="14" t="s">
        <v>163</v>
      </c>
      <c r="AW147" s="14" t="s">
        <v>34</v>
      </c>
      <c r="AX147" s="14" t="s">
        <v>21</v>
      </c>
      <c r="AY147" s="262" t="s">
        <v>156</v>
      </c>
    </row>
    <row r="148" s="1" customFormat="1" ht="16.5" customHeight="1">
      <c r="B148" s="37"/>
      <c r="C148" s="215" t="s">
        <v>215</v>
      </c>
      <c r="D148" s="215" t="s">
        <v>158</v>
      </c>
      <c r="E148" s="216" t="s">
        <v>1157</v>
      </c>
      <c r="F148" s="217" t="s">
        <v>1158</v>
      </c>
      <c r="G148" s="218" t="s">
        <v>177</v>
      </c>
      <c r="H148" s="219">
        <v>68.659000000000006</v>
      </c>
      <c r="I148" s="220"/>
      <c r="J148" s="221">
        <f>ROUND(I148*H148,2)</f>
        <v>0</v>
      </c>
      <c r="K148" s="217" t="s">
        <v>162</v>
      </c>
      <c r="L148" s="42"/>
      <c r="M148" s="222" t="s">
        <v>1</v>
      </c>
      <c r="N148" s="223" t="s">
        <v>42</v>
      </c>
      <c r="O148" s="78"/>
      <c r="P148" s="224">
        <f>O148*H148</f>
        <v>0</v>
      </c>
      <c r="Q148" s="224">
        <v>0</v>
      </c>
      <c r="R148" s="224">
        <f>Q148*H148</f>
        <v>0</v>
      </c>
      <c r="S148" s="224">
        <v>0</v>
      </c>
      <c r="T148" s="225">
        <f>S148*H148</f>
        <v>0</v>
      </c>
      <c r="AR148" s="16" t="s">
        <v>163</v>
      </c>
      <c r="AT148" s="16" t="s">
        <v>158</v>
      </c>
      <c r="AU148" s="16" t="s">
        <v>79</v>
      </c>
      <c r="AY148" s="16" t="s">
        <v>156</v>
      </c>
      <c r="BE148" s="226">
        <f>IF(N148="základní",J148,0)</f>
        <v>0</v>
      </c>
      <c r="BF148" s="226">
        <f>IF(N148="snížená",J148,0)</f>
        <v>0</v>
      </c>
      <c r="BG148" s="226">
        <f>IF(N148="zákl. přenesená",J148,0)</f>
        <v>0</v>
      </c>
      <c r="BH148" s="226">
        <f>IF(N148="sníž. přenesená",J148,0)</f>
        <v>0</v>
      </c>
      <c r="BI148" s="226">
        <f>IF(N148="nulová",J148,0)</f>
        <v>0</v>
      </c>
      <c r="BJ148" s="16" t="s">
        <v>21</v>
      </c>
      <c r="BK148" s="226">
        <f>ROUND(I148*H148,2)</f>
        <v>0</v>
      </c>
      <c r="BL148" s="16" t="s">
        <v>163</v>
      </c>
      <c r="BM148" s="16" t="s">
        <v>1159</v>
      </c>
    </row>
    <row r="149" s="1" customFormat="1">
      <c r="B149" s="37"/>
      <c r="C149" s="38"/>
      <c r="D149" s="227" t="s">
        <v>165</v>
      </c>
      <c r="E149" s="38"/>
      <c r="F149" s="228" t="s">
        <v>1160</v>
      </c>
      <c r="G149" s="38"/>
      <c r="H149" s="38"/>
      <c r="I149" s="142"/>
      <c r="J149" s="38"/>
      <c r="K149" s="38"/>
      <c r="L149" s="42"/>
      <c r="M149" s="229"/>
      <c r="N149" s="78"/>
      <c r="O149" s="78"/>
      <c r="P149" s="78"/>
      <c r="Q149" s="78"/>
      <c r="R149" s="78"/>
      <c r="S149" s="78"/>
      <c r="T149" s="79"/>
      <c r="AT149" s="16" t="s">
        <v>165</v>
      </c>
      <c r="AU149" s="16" t="s">
        <v>79</v>
      </c>
    </row>
    <row r="150" s="1" customFormat="1">
      <c r="B150" s="37"/>
      <c r="C150" s="38"/>
      <c r="D150" s="227" t="s">
        <v>167</v>
      </c>
      <c r="E150" s="38"/>
      <c r="F150" s="230" t="s">
        <v>212</v>
      </c>
      <c r="G150" s="38"/>
      <c r="H150" s="38"/>
      <c r="I150" s="142"/>
      <c r="J150" s="38"/>
      <c r="K150" s="38"/>
      <c r="L150" s="42"/>
      <c r="M150" s="229"/>
      <c r="N150" s="78"/>
      <c r="O150" s="78"/>
      <c r="P150" s="78"/>
      <c r="Q150" s="78"/>
      <c r="R150" s="78"/>
      <c r="S150" s="78"/>
      <c r="T150" s="79"/>
      <c r="AT150" s="16" t="s">
        <v>167</v>
      </c>
      <c r="AU150" s="16" t="s">
        <v>79</v>
      </c>
    </row>
    <row r="151" s="13" customFormat="1">
      <c r="B151" s="241"/>
      <c r="C151" s="242"/>
      <c r="D151" s="227" t="s">
        <v>169</v>
      </c>
      <c r="E151" s="243" t="s">
        <v>1</v>
      </c>
      <c r="F151" s="244" t="s">
        <v>1161</v>
      </c>
      <c r="G151" s="242"/>
      <c r="H151" s="245">
        <v>68.659000000000006</v>
      </c>
      <c r="I151" s="246"/>
      <c r="J151" s="242"/>
      <c r="K151" s="242"/>
      <c r="L151" s="247"/>
      <c r="M151" s="248"/>
      <c r="N151" s="249"/>
      <c r="O151" s="249"/>
      <c r="P151" s="249"/>
      <c r="Q151" s="249"/>
      <c r="R151" s="249"/>
      <c r="S151" s="249"/>
      <c r="T151" s="250"/>
      <c r="AT151" s="251" t="s">
        <v>169</v>
      </c>
      <c r="AU151" s="251" t="s">
        <v>79</v>
      </c>
      <c r="AV151" s="13" t="s">
        <v>79</v>
      </c>
      <c r="AW151" s="13" t="s">
        <v>34</v>
      </c>
      <c r="AX151" s="13" t="s">
        <v>21</v>
      </c>
      <c r="AY151" s="251" t="s">
        <v>156</v>
      </c>
    </row>
    <row r="152" s="1" customFormat="1" ht="16.5" customHeight="1">
      <c r="B152" s="37"/>
      <c r="C152" s="215" t="s">
        <v>221</v>
      </c>
      <c r="D152" s="215" t="s">
        <v>158</v>
      </c>
      <c r="E152" s="216" t="s">
        <v>216</v>
      </c>
      <c r="F152" s="217" t="s">
        <v>217</v>
      </c>
      <c r="G152" s="218" t="s">
        <v>177</v>
      </c>
      <c r="H152" s="219">
        <v>34.329999999999998</v>
      </c>
      <c r="I152" s="220"/>
      <c r="J152" s="221">
        <f>ROUND(I152*H152,2)</f>
        <v>0</v>
      </c>
      <c r="K152" s="217" t="s">
        <v>162</v>
      </c>
      <c r="L152" s="42"/>
      <c r="M152" s="222" t="s">
        <v>1</v>
      </c>
      <c r="N152" s="223" t="s">
        <v>42</v>
      </c>
      <c r="O152" s="78"/>
      <c r="P152" s="224">
        <f>O152*H152</f>
        <v>0</v>
      </c>
      <c r="Q152" s="224">
        <v>0</v>
      </c>
      <c r="R152" s="224">
        <f>Q152*H152</f>
        <v>0</v>
      </c>
      <c r="S152" s="224">
        <v>0</v>
      </c>
      <c r="T152" s="225">
        <f>S152*H152</f>
        <v>0</v>
      </c>
      <c r="AR152" s="16" t="s">
        <v>163</v>
      </c>
      <c r="AT152" s="16" t="s">
        <v>158</v>
      </c>
      <c r="AU152" s="16" t="s">
        <v>79</v>
      </c>
      <c r="AY152" s="16" t="s">
        <v>156</v>
      </c>
      <c r="BE152" s="226">
        <f>IF(N152="základní",J152,0)</f>
        <v>0</v>
      </c>
      <c r="BF152" s="226">
        <f>IF(N152="snížená",J152,0)</f>
        <v>0</v>
      </c>
      <c r="BG152" s="226">
        <f>IF(N152="zákl. přenesená",J152,0)</f>
        <v>0</v>
      </c>
      <c r="BH152" s="226">
        <f>IF(N152="sníž. přenesená",J152,0)</f>
        <v>0</v>
      </c>
      <c r="BI152" s="226">
        <f>IF(N152="nulová",J152,0)</f>
        <v>0</v>
      </c>
      <c r="BJ152" s="16" t="s">
        <v>21</v>
      </c>
      <c r="BK152" s="226">
        <f>ROUND(I152*H152,2)</f>
        <v>0</v>
      </c>
      <c r="BL152" s="16" t="s">
        <v>163</v>
      </c>
      <c r="BM152" s="16" t="s">
        <v>1162</v>
      </c>
    </row>
    <row r="153" s="1" customFormat="1">
      <c r="B153" s="37"/>
      <c r="C153" s="38"/>
      <c r="D153" s="227" t="s">
        <v>165</v>
      </c>
      <c r="E153" s="38"/>
      <c r="F153" s="228" t="s">
        <v>219</v>
      </c>
      <c r="G153" s="38"/>
      <c r="H153" s="38"/>
      <c r="I153" s="142"/>
      <c r="J153" s="38"/>
      <c r="K153" s="38"/>
      <c r="L153" s="42"/>
      <c r="M153" s="229"/>
      <c r="N153" s="78"/>
      <c r="O153" s="78"/>
      <c r="P153" s="78"/>
      <c r="Q153" s="78"/>
      <c r="R153" s="78"/>
      <c r="S153" s="78"/>
      <c r="T153" s="79"/>
      <c r="AT153" s="16" t="s">
        <v>165</v>
      </c>
      <c r="AU153" s="16" t="s">
        <v>79</v>
      </c>
    </row>
    <row r="154" s="1" customFormat="1">
      <c r="B154" s="37"/>
      <c r="C154" s="38"/>
      <c r="D154" s="227" t="s">
        <v>167</v>
      </c>
      <c r="E154" s="38"/>
      <c r="F154" s="230" t="s">
        <v>212</v>
      </c>
      <c r="G154" s="38"/>
      <c r="H154" s="38"/>
      <c r="I154" s="142"/>
      <c r="J154" s="38"/>
      <c r="K154" s="38"/>
      <c r="L154" s="42"/>
      <c r="M154" s="229"/>
      <c r="N154" s="78"/>
      <c r="O154" s="78"/>
      <c r="P154" s="78"/>
      <c r="Q154" s="78"/>
      <c r="R154" s="78"/>
      <c r="S154" s="78"/>
      <c r="T154" s="79"/>
      <c r="AT154" s="16" t="s">
        <v>167</v>
      </c>
      <c r="AU154" s="16" t="s">
        <v>79</v>
      </c>
    </row>
    <row r="155" s="13" customFormat="1">
      <c r="B155" s="241"/>
      <c r="C155" s="242"/>
      <c r="D155" s="227" t="s">
        <v>169</v>
      </c>
      <c r="E155" s="243" t="s">
        <v>1</v>
      </c>
      <c r="F155" s="244" t="s">
        <v>1163</v>
      </c>
      <c r="G155" s="242"/>
      <c r="H155" s="245">
        <v>34.329999999999998</v>
      </c>
      <c r="I155" s="246"/>
      <c r="J155" s="242"/>
      <c r="K155" s="242"/>
      <c r="L155" s="247"/>
      <c r="M155" s="248"/>
      <c r="N155" s="249"/>
      <c r="O155" s="249"/>
      <c r="P155" s="249"/>
      <c r="Q155" s="249"/>
      <c r="R155" s="249"/>
      <c r="S155" s="249"/>
      <c r="T155" s="250"/>
      <c r="AT155" s="251" t="s">
        <v>169</v>
      </c>
      <c r="AU155" s="251" t="s">
        <v>79</v>
      </c>
      <c r="AV155" s="13" t="s">
        <v>79</v>
      </c>
      <c r="AW155" s="13" t="s">
        <v>34</v>
      </c>
      <c r="AX155" s="13" t="s">
        <v>71</v>
      </c>
      <c r="AY155" s="251" t="s">
        <v>156</v>
      </c>
    </row>
    <row r="156" s="14" customFormat="1">
      <c r="B156" s="252"/>
      <c r="C156" s="253"/>
      <c r="D156" s="227" t="s">
        <v>169</v>
      </c>
      <c r="E156" s="254" t="s">
        <v>1</v>
      </c>
      <c r="F156" s="255" t="s">
        <v>174</v>
      </c>
      <c r="G156" s="253"/>
      <c r="H156" s="256">
        <v>34.329999999999998</v>
      </c>
      <c r="I156" s="257"/>
      <c r="J156" s="253"/>
      <c r="K156" s="253"/>
      <c r="L156" s="258"/>
      <c r="M156" s="259"/>
      <c r="N156" s="260"/>
      <c r="O156" s="260"/>
      <c r="P156" s="260"/>
      <c r="Q156" s="260"/>
      <c r="R156" s="260"/>
      <c r="S156" s="260"/>
      <c r="T156" s="261"/>
      <c r="AT156" s="262" t="s">
        <v>169</v>
      </c>
      <c r="AU156" s="262" t="s">
        <v>79</v>
      </c>
      <c r="AV156" s="14" t="s">
        <v>163</v>
      </c>
      <c r="AW156" s="14" t="s">
        <v>34</v>
      </c>
      <c r="AX156" s="14" t="s">
        <v>21</v>
      </c>
      <c r="AY156" s="262" t="s">
        <v>156</v>
      </c>
    </row>
    <row r="157" s="1" customFormat="1" ht="16.5" customHeight="1">
      <c r="B157" s="37"/>
      <c r="C157" s="215" t="s">
        <v>227</v>
      </c>
      <c r="D157" s="215" t="s">
        <v>158</v>
      </c>
      <c r="E157" s="216" t="s">
        <v>222</v>
      </c>
      <c r="F157" s="217" t="s">
        <v>223</v>
      </c>
      <c r="G157" s="218" t="s">
        <v>177</v>
      </c>
      <c r="H157" s="219">
        <v>10</v>
      </c>
      <c r="I157" s="220"/>
      <c r="J157" s="221">
        <f>ROUND(I157*H157,2)</f>
        <v>0</v>
      </c>
      <c r="K157" s="217" t="s">
        <v>162</v>
      </c>
      <c r="L157" s="42"/>
      <c r="M157" s="222" t="s">
        <v>1</v>
      </c>
      <c r="N157" s="223" t="s">
        <v>42</v>
      </c>
      <c r="O157" s="78"/>
      <c r="P157" s="224">
        <f>O157*H157</f>
        <v>0</v>
      </c>
      <c r="Q157" s="224">
        <v>0</v>
      </c>
      <c r="R157" s="224">
        <f>Q157*H157</f>
        <v>0</v>
      </c>
      <c r="S157" s="224">
        <v>0</v>
      </c>
      <c r="T157" s="225">
        <f>S157*H157</f>
        <v>0</v>
      </c>
      <c r="AR157" s="16" t="s">
        <v>163</v>
      </c>
      <c r="AT157" s="16" t="s">
        <v>158</v>
      </c>
      <c r="AU157" s="16" t="s">
        <v>79</v>
      </c>
      <c r="AY157" s="16" t="s">
        <v>156</v>
      </c>
      <c r="BE157" s="226">
        <f>IF(N157="základní",J157,0)</f>
        <v>0</v>
      </c>
      <c r="BF157" s="226">
        <f>IF(N157="snížená",J157,0)</f>
        <v>0</v>
      </c>
      <c r="BG157" s="226">
        <f>IF(N157="zákl. přenesená",J157,0)</f>
        <v>0</v>
      </c>
      <c r="BH157" s="226">
        <f>IF(N157="sníž. přenesená",J157,0)</f>
        <v>0</v>
      </c>
      <c r="BI157" s="226">
        <f>IF(N157="nulová",J157,0)</f>
        <v>0</v>
      </c>
      <c r="BJ157" s="16" t="s">
        <v>21</v>
      </c>
      <c r="BK157" s="226">
        <f>ROUND(I157*H157,2)</f>
        <v>0</v>
      </c>
      <c r="BL157" s="16" t="s">
        <v>163</v>
      </c>
      <c r="BM157" s="16" t="s">
        <v>1164</v>
      </c>
    </row>
    <row r="158" s="1" customFormat="1">
      <c r="B158" s="37"/>
      <c r="C158" s="38"/>
      <c r="D158" s="227" t="s">
        <v>165</v>
      </c>
      <c r="E158" s="38"/>
      <c r="F158" s="228" t="s">
        <v>225</v>
      </c>
      <c r="G158" s="38"/>
      <c r="H158" s="38"/>
      <c r="I158" s="142"/>
      <c r="J158" s="38"/>
      <c r="K158" s="38"/>
      <c r="L158" s="42"/>
      <c r="M158" s="229"/>
      <c r="N158" s="78"/>
      <c r="O158" s="78"/>
      <c r="P158" s="78"/>
      <c r="Q158" s="78"/>
      <c r="R158" s="78"/>
      <c r="S158" s="78"/>
      <c r="T158" s="79"/>
      <c r="AT158" s="16" t="s">
        <v>165</v>
      </c>
      <c r="AU158" s="16" t="s">
        <v>79</v>
      </c>
    </row>
    <row r="159" s="1" customFormat="1">
      <c r="B159" s="37"/>
      <c r="C159" s="38"/>
      <c r="D159" s="227" t="s">
        <v>167</v>
      </c>
      <c r="E159" s="38"/>
      <c r="F159" s="230" t="s">
        <v>226</v>
      </c>
      <c r="G159" s="38"/>
      <c r="H159" s="38"/>
      <c r="I159" s="142"/>
      <c r="J159" s="38"/>
      <c r="K159" s="38"/>
      <c r="L159" s="42"/>
      <c r="M159" s="229"/>
      <c r="N159" s="78"/>
      <c r="O159" s="78"/>
      <c r="P159" s="78"/>
      <c r="Q159" s="78"/>
      <c r="R159" s="78"/>
      <c r="S159" s="78"/>
      <c r="T159" s="79"/>
      <c r="AT159" s="16" t="s">
        <v>167</v>
      </c>
      <c r="AU159" s="16" t="s">
        <v>79</v>
      </c>
    </row>
    <row r="160" s="12" customFormat="1">
      <c r="B160" s="231"/>
      <c r="C160" s="232"/>
      <c r="D160" s="227" t="s">
        <v>169</v>
      </c>
      <c r="E160" s="233" t="s">
        <v>1</v>
      </c>
      <c r="F160" s="234" t="s">
        <v>1165</v>
      </c>
      <c r="G160" s="232"/>
      <c r="H160" s="233" t="s">
        <v>1</v>
      </c>
      <c r="I160" s="235"/>
      <c r="J160" s="232"/>
      <c r="K160" s="232"/>
      <c r="L160" s="236"/>
      <c r="M160" s="237"/>
      <c r="N160" s="238"/>
      <c r="O160" s="238"/>
      <c r="P160" s="238"/>
      <c r="Q160" s="238"/>
      <c r="R160" s="238"/>
      <c r="S160" s="238"/>
      <c r="T160" s="239"/>
      <c r="AT160" s="240" t="s">
        <v>169</v>
      </c>
      <c r="AU160" s="240" t="s">
        <v>79</v>
      </c>
      <c r="AV160" s="12" t="s">
        <v>21</v>
      </c>
      <c r="AW160" s="12" t="s">
        <v>34</v>
      </c>
      <c r="AX160" s="12" t="s">
        <v>71</v>
      </c>
      <c r="AY160" s="240" t="s">
        <v>156</v>
      </c>
    </row>
    <row r="161" s="13" customFormat="1">
      <c r="B161" s="241"/>
      <c r="C161" s="242"/>
      <c r="D161" s="227" t="s">
        <v>169</v>
      </c>
      <c r="E161" s="243" t="s">
        <v>1</v>
      </c>
      <c r="F161" s="244" t="s">
        <v>26</v>
      </c>
      <c r="G161" s="242"/>
      <c r="H161" s="245">
        <v>10</v>
      </c>
      <c r="I161" s="246"/>
      <c r="J161" s="242"/>
      <c r="K161" s="242"/>
      <c r="L161" s="247"/>
      <c r="M161" s="248"/>
      <c r="N161" s="249"/>
      <c r="O161" s="249"/>
      <c r="P161" s="249"/>
      <c r="Q161" s="249"/>
      <c r="R161" s="249"/>
      <c r="S161" s="249"/>
      <c r="T161" s="250"/>
      <c r="AT161" s="251" t="s">
        <v>169</v>
      </c>
      <c r="AU161" s="251" t="s">
        <v>79</v>
      </c>
      <c r="AV161" s="13" t="s">
        <v>79</v>
      </c>
      <c r="AW161" s="13" t="s">
        <v>34</v>
      </c>
      <c r="AX161" s="13" t="s">
        <v>71</v>
      </c>
      <c r="AY161" s="251" t="s">
        <v>156</v>
      </c>
    </row>
    <row r="162" s="14" customFormat="1">
      <c r="B162" s="252"/>
      <c r="C162" s="253"/>
      <c r="D162" s="227" t="s">
        <v>169</v>
      </c>
      <c r="E162" s="254" t="s">
        <v>1</v>
      </c>
      <c r="F162" s="255" t="s">
        <v>174</v>
      </c>
      <c r="G162" s="253"/>
      <c r="H162" s="256">
        <v>10</v>
      </c>
      <c r="I162" s="257"/>
      <c r="J162" s="253"/>
      <c r="K162" s="253"/>
      <c r="L162" s="258"/>
      <c r="M162" s="259"/>
      <c r="N162" s="260"/>
      <c r="O162" s="260"/>
      <c r="P162" s="260"/>
      <c r="Q162" s="260"/>
      <c r="R162" s="260"/>
      <c r="S162" s="260"/>
      <c r="T162" s="261"/>
      <c r="AT162" s="262" t="s">
        <v>169</v>
      </c>
      <c r="AU162" s="262" t="s">
        <v>79</v>
      </c>
      <c r="AV162" s="14" t="s">
        <v>163</v>
      </c>
      <c r="AW162" s="14" t="s">
        <v>34</v>
      </c>
      <c r="AX162" s="14" t="s">
        <v>21</v>
      </c>
      <c r="AY162" s="262" t="s">
        <v>156</v>
      </c>
    </row>
    <row r="163" s="1" customFormat="1" ht="16.5" customHeight="1">
      <c r="B163" s="37"/>
      <c r="C163" s="215" t="s">
        <v>26</v>
      </c>
      <c r="D163" s="215" t="s">
        <v>158</v>
      </c>
      <c r="E163" s="216" t="s">
        <v>882</v>
      </c>
      <c r="F163" s="217" t="s">
        <v>883</v>
      </c>
      <c r="G163" s="218" t="s">
        <v>282</v>
      </c>
      <c r="H163" s="219">
        <v>191.05500000000001</v>
      </c>
      <c r="I163" s="220"/>
      <c r="J163" s="221">
        <f>ROUND(I163*H163,2)</f>
        <v>0</v>
      </c>
      <c r="K163" s="217" t="s">
        <v>162</v>
      </c>
      <c r="L163" s="42"/>
      <c r="M163" s="222" t="s">
        <v>1</v>
      </c>
      <c r="N163" s="223" t="s">
        <v>42</v>
      </c>
      <c r="O163" s="78"/>
      <c r="P163" s="224">
        <f>O163*H163</f>
        <v>0</v>
      </c>
      <c r="Q163" s="224">
        <v>0</v>
      </c>
      <c r="R163" s="224">
        <f>Q163*H163</f>
        <v>0</v>
      </c>
      <c r="S163" s="224">
        <v>0</v>
      </c>
      <c r="T163" s="225">
        <f>S163*H163</f>
        <v>0</v>
      </c>
      <c r="AR163" s="16" t="s">
        <v>163</v>
      </c>
      <c r="AT163" s="16" t="s">
        <v>158</v>
      </c>
      <c r="AU163" s="16" t="s">
        <v>79</v>
      </c>
      <c r="AY163" s="16" t="s">
        <v>156</v>
      </c>
      <c r="BE163" s="226">
        <f>IF(N163="základní",J163,0)</f>
        <v>0</v>
      </c>
      <c r="BF163" s="226">
        <f>IF(N163="snížená",J163,0)</f>
        <v>0</v>
      </c>
      <c r="BG163" s="226">
        <f>IF(N163="zákl. přenesená",J163,0)</f>
        <v>0</v>
      </c>
      <c r="BH163" s="226">
        <f>IF(N163="sníž. přenesená",J163,0)</f>
        <v>0</v>
      </c>
      <c r="BI163" s="226">
        <f>IF(N163="nulová",J163,0)</f>
        <v>0</v>
      </c>
      <c r="BJ163" s="16" t="s">
        <v>21</v>
      </c>
      <c r="BK163" s="226">
        <f>ROUND(I163*H163,2)</f>
        <v>0</v>
      </c>
      <c r="BL163" s="16" t="s">
        <v>163</v>
      </c>
      <c r="BM163" s="16" t="s">
        <v>1166</v>
      </c>
    </row>
    <row r="164" s="1" customFormat="1">
      <c r="B164" s="37"/>
      <c r="C164" s="38"/>
      <c r="D164" s="227" t="s">
        <v>165</v>
      </c>
      <c r="E164" s="38"/>
      <c r="F164" s="228" t="s">
        <v>885</v>
      </c>
      <c r="G164" s="38"/>
      <c r="H164" s="38"/>
      <c r="I164" s="142"/>
      <c r="J164" s="38"/>
      <c r="K164" s="38"/>
      <c r="L164" s="42"/>
      <c r="M164" s="229"/>
      <c r="N164" s="78"/>
      <c r="O164" s="78"/>
      <c r="P164" s="78"/>
      <c r="Q164" s="78"/>
      <c r="R164" s="78"/>
      <c r="S164" s="78"/>
      <c r="T164" s="79"/>
      <c r="AT164" s="16" t="s">
        <v>165</v>
      </c>
      <c r="AU164" s="16" t="s">
        <v>79</v>
      </c>
    </row>
    <row r="165" s="1" customFormat="1">
      <c r="B165" s="37"/>
      <c r="C165" s="38"/>
      <c r="D165" s="227" t="s">
        <v>189</v>
      </c>
      <c r="E165" s="38"/>
      <c r="F165" s="230" t="s">
        <v>1167</v>
      </c>
      <c r="G165" s="38"/>
      <c r="H165" s="38"/>
      <c r="I165" s="142"/>
      <c r="J165" s="38"/>
      <c r="K165" s="38"/>
      <c r="L165" s="42"/>
      <c r="M165" s="229"/>
      <c r="N165" s="78"/>
      <c r="O165" s="78"/>
      <c r="P165" s="78"/>
      <c r="Q165" s="78"/>
      <c r="R165" s="78"/>
      <c r="S165" s="78"/>
      <c r="T165" s="79"/>
      <c r="AT165" s="16" t="s">
        <v>189</v>
      </c>
      <c r="AU165" s="16" t="s">
        <v>79</v>
      </c>
    </row>
    <row r="166" s="12" customFormat="1">
      <c r="B166" s="231"/>
      <c r="C166" s="232"/>
      <c r="D166" s="227" t="s">
        <v>169</v>
      </c>
      <c r="E166" s="233" t="s">
        <v>1</v>
      </c>
      <c r="F166" s="234" t="s">
        <v>887</v>
      </c>
      <c r="G166" s="232"/>
      <c r="H166" s="233" t="s">
        <v>1</v>
      </c>
      <c r="I166" s="235"/>
      <c r="J166" s="232"/>
      <c r="K166" s="232"/>
      <c r="L166" s="236"/>
      <c r="M166" s="237"/>
      <c r="N166" s="238"/>
      <c r="O166" s="238"/>
      <c r="P166" s="238"/>
      <c r="Q166" s="238"/>
      <c r="R166" s="238"/>
      <c r="S166" s="238"/>
      <c r="T166" s="239"/>
      <c r="AT166" s="240" t="s">
        <v>169</v>
      </c>
      <c r="AU166" s="240" t="s">
        <v>79</v>
      </c>
      <c r="AV166" s="12" t="s">
        <v>21</v>
      </c>
      <c r="AW166" s="12" t="s">
        <v>34</v>
      </c>
      <c r="AX166" s="12" t="s">
        <v>71</v>
      </c>
      <c r="AY166" s="240" t="s">
        <v>156</v>
      </c>
    </row>
    <row r="167" s="13" customFormat="1">
      <c r="B167" s="241"/>
      <c r="C167" s="242"/>
      <c r="D167" s="227" t="s">
        <v>169</v>
      </c>
      <c r="E167" s="243" t="s">
        <v>1</v>
      </c>
      <c r="F167" s="244" t="s">
        <v>1168</v>
      </c>
      <c r="G167" s="242"/>
      <c r="H167" s="245">
        <v>137.31800000000001</v>
      </c>
      <c r="I167" s="246"/>
      <c r="J167" s="242"/>
      <c r="K167" s="242"/>
      <c r="L167" s="247"/>
      <c r="M167" s="248"/>
      <c r="N167" s="249"/>
      <c r="O167" s="249"/>
      <c r="P167" s="249"/>
      <c r="Q167" s="249"/>
      <c r="R167" s="249"/>
      <c r="S167" s="249"/>
      <c r="T167" s="250"/>
      <c r="AT167" s="251" t="s">
        <v>169</v>
      </c>
      <c r="AU167" s="251" t="s">
        <v>79</v>
      </c>
      <c r="AV167" s="13" t="s">
        <v>79</v>
      </c>
      <c r="AW167" s="13" t="s">
        <v>34</v>
      </c>
      <c r="AX167" s="13" t="s">
        <v>71</v>
      </c>
      <c r="AY167" s="251" t="s">
        <v>156</v>
      </c>
    </row>
    <row r="168" s="12" customFormat="1">
      <c r="B168" s="231"/>
      <c r="C168" s="232"/>
      <c r="D168" s="227" t="s">
        <v>169</v>
      </c>
      <c r="E168" s="233" t="s">
        <v>1</v>
      </c>
      <c r="F168" s="234" t="s">
        <v>890</v>
      </c>
      <c r="G168" s="232"/>
      <c r="H168" s="233" t="s">
        <v>1</v>
      </c>
      <c r="I168" s="235"/>
      <c r="J168" s="232"/>
      <c r="K168" s="232"/>
      <c r="L168" s="236"/>
      <c r="M168" s="237"/>
      <c r="N168" s="238"/>
      <c r="O168" s="238"/>
      <c r="P168" s="238"/>
      <c r="Q168" s="238"/>
      <c r="R168" s="238"/>
      <c r="S168" s="238"/>
      <c r="T168" s="239"/>
      <c r="AT168" s="240" t="s">
        <v>169</v>
      </c>
      <c r="AU168" s="240" t="s">
        <v>79</v>
      </c>
      <c r="AV168" s="12" t="s">
        <v>21</v>
      </c>
      <c r="AW168" s="12" t="s">
        <v>34</v>
      </c>
      <c r="AX168" s="12" t="s">
        <v>71</v>
      </c>
      <c r="AY168" s="240" t="s">
        <v>156</v>
      </c>
    </row>
    <row r="169" s="13" customFormat="1">
      <c r="B169" s="241"/>
      <c r="C169" s="242"/>
      <c r="D169" s="227" t="s">
        <v>169</v>
      </c>
      <c r="E169" s="243" t="s">
        <v>1</v>
      </c>
      <c r="F169" s="244" t="s">
        <v>1169</v>
      </c>
      <c r="G169" s="242"/>
      <c r="H169" s="245">
        <v>53.737000000000002</v>
      </c>
      <c r="I169" s="246"/>
      <c r="J169" s="242"/>
      <c r="K169" s="242"/>
      <c r="L169" s="247"/>
      <c r="M169" s="248"/>
      <c r="N169" s="249"/>
      <c r="O169" s="249"/>
      <c r="P169" s="249"/>
      <c r="Q169" s="249"/>
      <c r="R169" s="249"/>
      <c r="S169" s="249"/>
      <c r="T169" s="250"/>
      <c r="AT169" s="251" t="s">
        <v>169</v>
      </c>
      <c r="AU169" s="251" t="s">
        <v>79</v>
      </c>
      <c r="AV169" s="13" t="s">
        <v>79</v>
      </c>
      <c r="AW169" s="13" t="s">
        <v>34</v>
      </c>
      <c r="AX169" s="13" t="s">
        <v>71</v>
      </c>
      <c r="AY169" s="251" t="s">
        <v>156</v>
      </c>
    </row>
    <row r="170" s="14" customFormat="1">
      <c r="B170" s="252"/>
      <c r="C170" s="253"/>
      <c r="D170" s="227" t="s">
        <v>169</v>
      </c>
      <c r="E170" s="254" t="s">
        <v>1</v>
      </c>
      <c r="F170" s="255" t="s">
        <v>174</v>
      </c>
      <c r="G170" s="253"/>
      <c r="H170" s="256">
        <v>191.05500000000001</v>
      </c>
      <c r="I170" s="257"/>
      <c r="J170" s="253"/>
      <c r="K170" s="253"/>
      <c r="L170" s="258"/>
      <c r="M170" s="259"/>
      <c r="N170" s="260"/>
      <c r="O170" s="260"/>
      <c r="P170" s="260"/>
      <c r="Q170" s="260"/>
      <c r="R170" s="260"/>
      <c r="S170" s="260"/>
      <c r="T170" s="261"/>
      <c r="AT170" s="262" t="s">
        <v>169</v>
      </c>
      <c r="AU170" s="262" t="s">
        <v>79</v>
      </c>
      <c r="AV170" s="14" t="s">
        <v>163</v>
      </c>
      <c r="AW170" s="14" t="s">
        <v>34</v>
      </c>
      <c r="AX170" s="14" t="s">
        <v>21</v>
      </c>
      <c r="AY170" s="262" t="s">
        <v>156</v>
      </c>
    </row>
    <row r="171" s="1" customFormat="1" ht="16.5" customHeight="1">
      <c r="B171" s="37"/>
      <c r="C171" s="215" t="s">
        <v>240</v>
      </c>
      <c r="D171" s="215" t="s">
        <v>158</v>
      </c>
      <c r="E171" s="216" t="s">
        <v>254</v>
      </c>
      <c r="F171" s="217" t="s">
        <v>255</v>
      </c>
      <c r="G171" s="218" t="s">
        <v>177</v>
      </c>
      <c r="H171" s="219">
        <v>68.659000000000006</v>
      </c>
      <c r="I171" s="220"/>
      <c r="J171" s="221">
        <f>ROUND(I171*H171,2)</f>
        <v>0</v>
      </c>
      <c r="K171" s="217" t="s">
        <v>162</v>
      </c>
      <c r="L171" s="42"/>
      <c r="M171" s="222" t="s">
        <v>1</v>
      </c>
      <c r="N171" s="223" t="s">
        <v>42</v>
      </c>
      <c r="O171" s="78"/>
      <c r="P171" s="224">
        <f>O171*H171</f>
        <v>0</v>
      </c>
      <c r="Q171" s="224">
        <v>0</v>
      </c>
      <c r="R171" s="224">
        <f>Q171*H171</f>
        <v>0</v>
      </c>
      <c r="S171" s="224">
        <v>0</v>
      </c>
      <c r="T171" s="225">
        <f>S171*H171</f>
        <v>0</v>
      </c>
      <c r="AR171" s="16" t="s">
        <v>163</v>
      </c>
      <c r="AT171" s="16" t="s">
        <v>158</v>
      </c>
      <c r="AU171" s="16" t="s">
        <v>79</v>
      </c>
      <c r="AY171" s="16" t="s">
        <v>156</v>
      </c>
      <c r="BE171" s="226">
        <f>IF(N171="základní",J171,0)</f>
        <v>0</v>
      </c>
      <c r="BF171" s="226">
        <f>IF(N171="snížená",J171,0)</f>
        <v>0</v>
      </c>
      <c r="BG171" s="226">
        <f>IF(N171="zákl. přenesená",J171,0)</f>
        <v>0</v>
      </c>
      <c r="BH171" s="226">
        <f>IF(N171="sníž. přenesená",J171,0)</f>
        <v>0</v>
      </c>
      <c r="BI171" s="226">
        <f>IF(N171="nulová",J171,0)</f>
        <v>0</v>
      </c>
      <c r="BJ171" s="16" t="s">
        <v>21</v>
      </c>
      <c r="BK171" s="226">
        <f>ROUND(I171*H171,2)</f>
        <v>0</v>
      </c>
      <c r="BL171" s="16" t="s">
        <v>163</v>
      </c>
      <c r="BM171" s="16" t="s">
        <v>1170</v>
      </c>
    </row>
    <row r="172" s="1" customFormat="1">
      <c r="B172" s="37"/>
      <c r="C172" s="38"/>
      <c r="D172" s="227" t="s">
        <v>165</v>
      </c>
      <c r="E172" s="38"/>
      <c r="F172" s="228" t="s">
        <v>257</v>
      </c>
      <c r="G172" s="38"/>
      <c r="H172" s="38"/>
      <c r="I172" s="142"/>
      <c r="J172" s="38"/>
      <c r="K172" s="38"/>
      <c r="L172" s="42"/>
      <c r="M172" s="229"/>
      <c r="N172" s="78"/>
      <c r="O172" s="78"/>
      <c r="P172" s="78"/>
      <c r="Q172" s="78"/>
      <c r="R172" s="78"/>
      <c r="S172" s="78"/>
      <c r="T172" s="79"/>
      <c r="AT172" s="16" t="s">
        <v>165</v>
      </c>
      <c r="AU172" s="16" t="s">
        <v>79</v>
      </c>
    </row>
    <row r="173" s="1" customFormat="1">
      <c r="B173" s="37"/>
      <c r="C173" s="38"/>
      <c r="D173" s="227" t="s">
        <v>167</v>
      </c>
      <c r="E173" s="38"/>
      <c r="F173" s="230" t="s">
        <v>258</v>
      </c>
      <c r="G173" s="38"/>
      <c r="H173" s="38"/>
      <c r="I173" s="142"/>
      <c r="J173" s="38"/>
      <c r="K173" s="38"/>
      <c r="L173" s="42"/>
      <c r="M173" s="229"/>
      <c r="N173" s="78"/>
      <c r="O173" s="78"/>
      <c r="P173" s="78"/>
      <c r="Q173" s="78"/>
      <c r="R173" s="78"/>
      <c r="S173" s="78"/>
      <c r="T173" s="79"/>
      <c r="AT173" s="16" t="s">
        <v>167</v>
      </c>
      <c r="AU173" s="16" t="s">
        <v>79</v>
      </c>
    </row>
    <row r="174" s="1" customFormat="1">
      <c r="B174" s="37"/>
      <c r="C174" s="38"/>
      <c r="D174" s="227" t="s">
        <v>189</v>
      </c>
      <c r="E174" s="38"/>
      <c r="F174" s="230" t="s">
        <v>259</v>
      </c>
      <c r="G174" s="38"/>
      <c r="H174" s="38"/>
      <c r="I174" s="142"/>
      <c r="J174" s="38"/>
      <c r="K174" s="38"/>
      <c r="L174" s="42"/>
      <c r="M174" s="229"/>
      <c r="N174" s="78"/>
      <c r="O174" s="78"/>
      <c r="P174" s="78"/>
      <c r="Q174" s="78"/>
      <c r="R174" s="78"/>
      <c r="S174" s="78"/>
      <c r="T174" s="79"/>
      <c r="AT174" s="16" t="s">
        <v>189</v>
      </c>
      <c r="AU174" s="16" t="s">
        <v>79</v>
      </c>
    </row>
    <row r="175" s="13" customFormat="1">
      <c r="B175" s="241"/>
      <c r="C175" s="242"/>
      <c r="D175" s="227" t="s">
        <v>169</v>
      </c>
      <c r="E175" s="243" t="s">
        <v>1</v>
      </c>
      <c r="F175" s="244" t="s">
        <v>1171</v>
      </c>
      <c r="G175" s="242"/>
      <c r="H175" s="245">
        <v>68.659000000000006</v>
      </c>
      <c r="I175" s="246"/>
      <c r="J175" s="242"/>
      <c r="K175" s="242"/>
      <c r="L175" s="247"/>
      <c r="M175" s="248"/>
      <c r="N175" s="249"/>
      <c r="O175" s="249"/>
      <c r="P175" s="249"/>
      <c r="Q175" s="249"/>
      <c r="R175" s="249"/>
      <c r="S175" s="249"/>
      <c r="T175" s="250"/>
      <c r="AT175" s="251" t="s">
        <v>169</v>
      </c>
      <c r="AU175" s="251" t="s">
        <v>79</v>
      </c>
      <c r="AV175" s="13" t="s">
        <v>79</v>
      </c>
      <c r="AW175" s="13" t="s">
        <v>34</v>
      </c>
      <c r="AX175" s="13" t="s">
        <v>71</v>
      </c>
      <c r="AY175" s="251" t="s">
        <v>156</v>
      </c>
    </row>
    <row r="176" s="14" customFormat="1">
      <c r="B176" s="252"/>
      <c r="C176" s="253"/>
      <c r="D176" s="227" t="s">
        <v>169</v>
      </c>
      <c r="E176" s="254" t="s">
        <v>1</v>
      </c>
      <c r="F176" s="255" t="s">
        <v>174</v>
      </c>
      <c r="G176" s="253"/>
      <c r="H176" s="256">
        <v>68.659000000000006</v>
      </c>
      <c r="I176" s="257"/>
      <c r="J176" s="253"/>
      <c r="K176" s="253"/>
      <c r="L176" s="258"/>
      <c r="M176" s="259"/>
      <c r="N176" s="260"/>
      <c r="O176" s="260"/>
      <c r="P176" s="260"/>
      <c r="Q176" s="260"/>
      <c r="R176" s="260"/>
      <c r="S176" s="260"/>
      <c r="T176" s="261"/>
      <c r="AT176" s="262" t="s">
        <v>169</v>
      </c>
      <c r="AU176" s="262" t="s">
        <v>79</v>
      </c>
      <c r="AV176" s="14" t="s">
        <v>163</v>
      </c>
      <c r="AW176" s="14" t="s">
        <v>34</v>
      </c>
      <c r="AX176" s="14" t="s">
        <v>21</v>
      </c>
      <c r="AY176" s="262" t="s">
        <v>156</v>
      </c>
    </row>
    <row r="177" s="1" customFormat="1" ht="16.5" customHeight="1">
      <c r="B177" s="37"/>
      <c r="C177" s="215" t="s">
        <v>248</v>
      </c>
      <c r="D177" s="215" t="s">
        <v>158</v>
      </c>
      <c r="E177" s="216" t="s">
        <v>265</v>
      </c>
      <c r="F177" s="217" t="s">
        <v>266</v>
      </c>
      <c r="G177" s="218" t="s">
        <v>177</v>
      </c>
      <c r="H177" s="219">
        <v>2.5539999999999998</v>
      </c>
      <c r="I177" s="220"/>
      <c r="J177" s="221">
        <f>ROUND(I177*H177,2)</f>
        <v>0</v>
      </c>
      <c r="K177" s="217" t="s">
        <v>162</v>
      </c>
      <c r="L177" s="42"/>
      <c r="M177" s="222" t="s">
        <v>1</v>
      </c>
      <c r="N177" s="223" t="s">
        <v>42</v>
      </c>
      <c r="O177" s="78"/>
      <c r="P177" s="224">
        <f>O177*H177</f>
        <v>0</v>
      </c>
      <c r="Q177" s="224">
        <v>0</v>
      </c>
      <c r="R177" s="224">
        <f>Q177*H177</f>
        <v>0</v>
      </c>
      <c r="S177" s="224">
        <v>0</v>
      </c>
      <c r="T177" s="225">
        <f>S177*H177</f>
        <v>0</v>
      </c>
      <c r="AR177" s="16" t="s">
        <v>163</v>
      </c>
      <c r="AT177" s="16" t="s">
        <v>158</v>
      </c>
      <c r="AU177" s="16" t="s">
        <v>79</v>
      </c>
      <c r="AY177" s="16" t="s">
        <v>156</v>
      </c>
      <c r="BE177" s="226">
        <f>IF(N177="základní",J177,0)</f>
        <v>0</v>
      </c>
      <c r="BF177" s="226">
        <f>IF(N177="snížená",J177,0)</f>
        <v>0</v>
      </c>
      <c r="BG177" s="226">
        <f>IF(N177="zákl. přenesená",J177,0)</f>
        <v>0</v>
      </c>
      <c r="BH177" s="226">
        <f>IF(N177="sníž. přenesená",J177,0)</f>
        <v>0</v>
      </c>
      <c r="BI177" s="226">
        <f>IF(N177="nulová",J177,0)</f>
        <v>0</v>
      </c>
      <c r="BJ177" s="16" t="s">
        <v>21</v>
      </c>
      <c r="BK177" s="226">
        <f>ROUND(I177*H177,2)</f>
        <v>0</v>
      </c>
      <c r="BL177" s="16" t="s">
        <v>163</v>
      </c>
      <c r="BM177" s="16" t="s">
        <v>1172</v>
      </c>
    </row>
    <row r="178" s="1" customFormat="1">
      <c r="B178" s="37"/>
      <c r="C178" s="38"/>
      <c r="D178" s="227" t="s">
        <v>165</v>
      </c>
      <c r="E178" s="38"/>
      <c r="F178" s="228" t="s">
        <v>268</v>
      </c>
      <c r="G178" s="38"/>
      <c r="H178" s="38"/>
      <c r="I178" s="142"/>
      <c r="J178" s="38"/>
      <c r="K178" s="38"/>
      <c r="L178" s="42"/>
      <c r="M178" s="229"/>
      <c r="N178" s="78"/>
      <c r="O178" s="78"/>
      <c r="P178" s="78"/>
      <c r="Q178" s="78"/>
      <c r="R178" s="78"/>
      <c r="S178" s="78"/>
      <c r="T178" s="79"/>
      <c r="AT178" s="16" t="s">
        <v>165</v>
      </c>
      <c r="AU178" s="16" t="s">
        <v>79</v>
      </c>
    </row>
    <row r="179" s="1" customFormat="1">
      <c r="B179" s="37"/>
      <c r="C179" s="38"/>
      <c r="D179" s="227" t="s">
        <v>167</v>
      </c>
      <c r="E179" s="38"/>
      <c r="F179" s="230" t="s">
        <v>269</v>
      </c>
      <c r="G179" s="38"/>
      <c r="H179" s="38"/>
      <c r="I179" s="142"/>
      <c r="J179" s="38"/>
      <c r="K179" s="38"/>
      <c r="L179" s="42"/>
      <c r="M179" s="229"/>
      <c r="N179" s="78"/>
      <c r="O179" s="78"/>
      <c r="P179" s="78"/>
      <c r="Q179" s="78"/>
      <c r="R179" s="78"/>
      <c r="S179" s="78"/>
      <c r="T179" s="79"/>
      <c r="AT179" s="16" t="s">
        <v>167</v>
      </c>
      <c r="AU179" s="16" t="s">
        <v>79</v>
      </c>
    </row>
    <row r="180" s="1" customFormat="1">
      <c r="B180" s="37"/>
      <c r="C180" s="38"/>
      <c r="D180" s="227" t="s">
        <v>189</v>
      </c>
      <c r="E180" s="38"/>
      <c r="F180" s="230" t="s">
        <v>270</v>
      </c>
      <c r="G180" s="38"/>
      <c r="H180" s="38"/>
      <c r="I180" s="142"/>
      <c r="J180" s="38"/>
      <c r="K180" s="38"/>
      <c r="L180" s="42"/>
      <c r="M180" s="229"/>
      <c r="N180" s="78"/>
      <c r="O180" s="78"/>
      <c r="P180" s="78"/>
      <c r="Q180" s="78"/>
      <c r="R180" s="78"/>
      <c r="S180" s="78"/>
      <c r="T180" s="79"/>
      <c r="AT180" s="16" t="s">
        <v>189</v>
      </c>
      <c r="AU180" s="16" t="s">
        <v>79</v>
      </c>
    </row>
    <row r="181" s="12" customFormat="1">
      <c r="B181" s="231"/>
      <c r="C181" s="232"/>
      <c r="D181" s="227" t="s">
        <v>169</v>
      </c>
      <c r="E181" s="233" t="s">
        <v>1</v>
      </c>
      <c r="F181" s="234" t="s">
        <v>1173</v>
      </c>
      <c r="G181" s="232"/>
      <c r="H181" s="233" t="s">
        <v>1</v>
      </c>
      <c r="I181" s="235"/>
      <c r="J181" s="232"/>
      <c r="K181" s="232"/>
      <c r="L181" s="236"/>
      <c r="M181" s="237"/>
      <c r="N181" s="238"/>
      <c r="O181" s="238"/>
      <c r="P181" s="238"/>
      <c r="Q181" s="238"/>
      <c r="R181" s="238"/>
      <c r="S181" s="238"/>
      <c r="T181" s="239"/>
      <c r="AT181" s="240" t="s">
        <v>169</v>
      </c>
      <c r="AU181" s="240" t="s">
        <v>79</v>
      </c>
      <c r="AV181" s="12" t="s">
        <v>21</v>
      </c>
      <c r="AW181" s="12" t="s">
        <v>34</v>
      </c>
      <c r="AX181" s="12" t="s">
        <v>71</v>
      </c>
      <c r="AY181" s="240" t="s">
        <v>156</v>
      </c>
    </row>
    <row r="182" s="13" customFormat="1">
      <c r="B182" s="241"/>
      <c r="C182" s="242"/>
      <c r="D182" s="227" t="s">
        <v>169</v>
      </c>
      <c r="E182" s="243" t="s">
        <v>1</v>
      </c>
      <c r="F182" s="244" t="s">
        <v>1174</v>
      </c>
      <c r="G182" s="242"/>
      <c r="H182" s="245">
        <v>2.5539999999999998</v>
      </c>
      <c r="I182" s="246"/>
      <c r="J182" s="242"/>
      <c r="K182" s="242"/>
      <c r="L182" s="247"/>
      <c r="M182" s="248"/>
      <c r="N182" s="249"/>
      <c r="O182" s="249"/>
      <c r="P182" s="249"/>
      <c r="Q182" s="249"/>
      <c r="R182" s="249"/>
      <c r="S182" s="249"/>
      <c r="T182" s="250"/>
      <c r="AT182" s="251" t="s">
        <v>169</v>
      </c>
      <c r="AU182" s="251" t="s">
        <v>79</v>
      </c>
      <c r="AV182" s="13" t="s">
        <v>79</v>
      </c>
      <c r="AW182" s="13" t="s">
        <v>34</v>
      </c>
      <c r="AX182" s="13" t="s">
        <v>71</v>
      </c>
      <c r="AY182" s="251" t="s">
        <v>156</v>
      </c>
    </row>
    <row r="183" s="14" customFormat="1">
      <c r="B183" s="252"/>
      <c r="C183" s="253"/>
      <c r="D183" s="227" t="s">
        <v>169</v>
      </c>
      <c r="E183" s="254" t="s">
        <v>1</v>
      </c>
      <c r="F183" s="255" t="s">
        <v>174</v>
      </c>
      <c r="G183" s="253"/>
      <c r="H183" s="256">
        <v>2.5539999999999998</v>
      </c>
      <c r="I183" s="257"/>
      <c r="J183" s="253"/>
      <c r="K183" s="253"/>
      <c r="L183" s="258"/>
      <c r="M183" s="259"/>
      <c r="N183" s="260"/>
      <c r="O183" s="260"/>
      <c r="P183" s="260"/>
      <c r="Q183" s="260"/>
      <c r="R183" s="260"/>
      <c r="S183" s="260"/>
      <c r="T183" s="261"/>
      <c r="AT183" s="262" t="s">
        <v>169</v>
      </c>
      <c r="AU183" s="262" t="s">
        <v>79</v>
      </c>
      <c r="AV183" s="14" t="s">
        <v>163</v>
      </c>
      <c r="AW183" s="14" t="s">
        <v>34</v>
      </c>
      <c r="AX183" s="14" t="s">
        <v>21</v>
      </c>
      <c r="AY183" s="262" t="s">
        <v>156</v>
      </c>
    </row>
    <row r="184" s="1" customFormat="1" ht="16.5" customHeight="1">
      <c r="B184" s="37"/>
      <c r="C184" s="215" t="s">
        <v>253</v>
      </c>
      <c r="D184" s="215" t="s">
        <v>158</v>
      </c>
      <c r="E184" s="216" t="s">
        <v>273</v>
      </c>
      <c r="F184" s="217" t="s">
        <v>274</v>
      </c>
      <c r="G184" s="218" t="s">
        <v>177</v>
      </c>
      <c r="H184" s="219">
        <v>1</v>
      </c>
      <c r="I184" s="220"/>
      <c r="J184" s="221">
        <f>ROUND(I184*H184,2)</f>
        <v>0</v>
      </c>
      <c r="K184" s="217" t="s">
        <v>162</v>
      </c>
      <c r="L184" s="42"/>
      <c r="M184" s="222" t="s">
        <v>1</v>
      </c>
      <c r="N184" s="223" t="s">
        <v>42</v>
      </c>
      <c r="O184" s="78"/>
      <c r="P184" s="224">
        <f>O184*H184</f>
        <v>0</v>
      </c>
      <c r="Q184" s="224">
        <v>0</v>
      </c>
      <c r="R184" s="224">
        <f>Q184*H184</f>
        <v>0</v>
      </c>
      <c r="S184" s="224">
        <v>0</v>
      </c>
      <c r="T184" s="225">
        <f>S184*H184</f>
        <v>0</v>
      </c>
      <c r="AR184" s="16" t="s">
        <v>163</v>
      </c>
      <c r="AT184" s="16" t="s">
        <v>158</v>
      </c>
      <c r="AU184" s="16" t="s">
        <v>79</v>
      </c>
      <c r="AY184" s="16" t="s">
        <v>156</v>
      </c>
      <c r="BE184" s="226">
        <f>IF(N184="základní",J184,0)</f>
        <v>0</v>
      </c>
      <c r="BF184" s="226">
        <f>IF(N184="snížená",J184,0)</f>
        <v>0</v>
      </c>
      <c r="BG184" s="226">
        <f>IF(N184="zákl. přenesená",J184,0)</f>
        <v>0</v>
      </c>
      <c r="BH184" s="226">
        <f>IF(N184="sníž. přenesená",J184,0)</f>
        <v>0</v>
      </c>
      <c r="BI184" s="226">
        <f>IF(N184="nulová",J184,0)</f>
        <v>0</v>
      </c>
      <c r="BJ184" s="16" t="s">
        <v>21</v>
      </c>
      <c r="BK184" s="226">
        <f>ROUND(I184*H184,2)</f>
        <v>0</v>
      </c>
      <c r="BL184" s="16" t="s">
        <v>163</v>
      </c>
      <c r="BM184" s="16" t="s">
        <v>1175</v>
      </c>
    </row>
    <row r="185" s="1" customFormat="1">
      <c r="B185" s="37"/>
      <c r="C185" s="38"/>
      <c r="D185" s="227" t="s">
        <v>165</v>
      </c>
      <c r="E185" s="38"/>
      <c r="F185" s="228" t="s">
        <v>276</v>
      </c>
      <c r="G185" s="38"/>
      <c r="H185" s="38"/>
      <c r="I185" s="142"/>
      <c r="J185" s="38"/>
      <c r="K185" s="38"/>
      <c r="L185" s="42"/>
      <c r="M185" s="229"/>
      <c r="N185" s="78"/>
      <c r="O185" s="78"/>
      <c r="P185" s="78"/>
      <c r="Q185" s="78"/>
      <c r="R185" s="78"/>
      <c r="S185" s="78"/>
      <c r="T185" s="79"/>
      <c r="AT185" s="16" t="s">
        <v>165</v>
      </c>
      <c r="AU185" s="16" t="s">
        <v>79</v>
      </c>
    </row>
    <row r="186" s="1" customFormat="1">
      <c r="B186" s="37"/>
      <c r="C186" s="38"/>
      <c r="D186" s="227" t="s">
        <v>167</v>
      </c>
      <c r="E186" s="38"/>
      <c r="F186" s="230" t="s">
        <v>277</v>
      </c>
      <c r="G186" s="38"/>
      <c r="H186" s="38"/>
      <c r="I186" s="142"/>
      <c r="J186" s="38"/>
      <c r="K186" s="38"/>
      <c r="L186" s="42"/>
      <c r="M186" s="229"/>
      <c r="N186" s="78"/>
      <c r="O186" s="78"/>
      <c r="P186" s="78"/>
      <c r="Q186" s="78"/>
      <c r="R186" s="78"/>
      <c r="S186" s="78"/>
      <c r="T186" s="79"/>
      <c r="AT186" s="16" t="s">
        <v>167</v>
      </c>
      <c r="AU186" s="16" t="s">
        <v>79</v>
      </c>
    </row>
    <row r="187" s="1" customFormat="1">
      <c r="B187" s="37"/>
      <c r="C187" s="38"/>
      <c r="D187" s="227" t="s">
        <v>189</v>
      </c>
      <c r="E187" s="38"/>
      <c r="F187" s="230" t="s">
        <v>278</v>
      </c>
      <c r="G187" s="38"/>
      <c r="H187" s="38"/>
      <c r="I187" s="142"/>
      <c r="J187" s="38"/>
      <c r="K187" s="38"/>
      <c r="L187" s="42"/>
      <c r="M187" s="229"/>
      <c r="N187" s="78"/>
      <c r="O187" s="78"/>
      <c r="P187" s="78"/>
      <c r="Q187" s="78"/>
      <c r="R187" s="78"/>
      <c r="S187" s="78"/>
      <c r="T187" s="79"/>
      <c r="AT187" s="16" t="s">
        <v>189</v>
      </c>
      <c r="AU187" s="16" t="s">
        <v>79</v>
      </c>
    </row>
    <row r="188" s="1" customFormat="1" ht="16.5" customHeight="1">
      <c r="B188" s="37"/>
      <c r="C188" s="215" t="s">
        <v>264</v>
      </c>
      <c r="D188" s="215" t="s">
        <v>158</v>
      </c>
      <c r="E188" s="216" t="s">
        <v>1176</v>
      </c>
      <c r="F188" s="217" t="s">
        <v>1177</v>
      </c>
      <c r="G188" s="218" t="s">
        <v>161</v>
      </c>
      <c r="H188" s="219">
        <v>17.02</v>
      </c>
      <c r="I188" s="220"/>
      <c r="J188" s="221">
        <f>ROUND(I188*H188,2)</f>
        <v>0</v>
      </c>
      <c r="K188" s="217" t="s">
        <v>162</v>
      </c>
      <c r="L188" s="42"/>
      <c r="M188" s="222" t="s">
        <v>1</v>
      </c>
      <c r="N188" s="223" t="s">
        <v>42</v>
      </c>
      <c r="O188" s="78"/>
      <c r="P188" s="224">
        <f>O188*H188</f>
        <v>0</v>
      </c>
      <c r="Q188" s="224">
        <v>0</v>
      </c>
      <c r="R188" s="224">
        <f>Q188*H188</f>
        <v>0</v>
      </c>
      <c r="S188" s="224">
        <v>0</v>
      </c>
      <c r="T188" s="225">
        <f>S188*H188</f>
        <v>0</v>
      </c>
      <c r="AR188" s="16" t="s">
        <v>163</v>
      </c>
      <c r="AT188" s="16" t="s">
        <v>158</v>
      </c>
      <c r="AU188" s="16" t="s">
        <v>79</v>
      </c>
      <c r="AY188" s="16" t="s">
        <v>156</v>
      </c>
      <c r="BE188" s="226">
        <f>IF(N188="základní",J188,0)</f>
        <v>0</v>
      </c>
      <c r="BF188" s="226">
        <f>IF(N188="snížená",J188,0)</f>
        <v>0</v>
      </c>
      <c r="BG188" s="226">
        <f>IF(N188="zákl. přenesená",J188,0)</f>
        <v>0</v>
      </c>
      <c r="BH188" s="226">
        <f>IF(N188="sníž. přenesená",J188,0)</f>
        <v>0</v>
      </c>
      <c r="BI188" s="226">
        <f>IF(N188="nulová",J188,0)</f>
        <v>0</v>
      </c>
      <c r="BJ188" s="16" t="s">
        <v>21</v>
      </c>
      <c r="BK188" s="226">
        <f>ROUND(I188*H188,2)</f>
        <v>0</v>
      </c>
      <c r="BL188" s="16" t="s">
        <v>163</v>
      </c>
      <c r="BM188" s="16" t="s">
        <v>1178</v>
      </c>
    </row>
    <row r="189" s="1" customFormat="1">
      <c r="B189" s="37"/>
      <c r="C189" s="38"/>
      <c r="D189" s="227" t="s">
        <v>165</v>
      </c>
      <c r="E189" s="38"/>
      <c r="F189" s="228" t="s">
        <v>1179</v>
      </c>
      <c r="G189" s="38"/>
      <c r="H189" s="38"/>
      <c r="I189" s="142"/>
      <c r="J189" s="38"/>
      <c r="K189" s="38"/>
      <c r="L189" s="42"/>
      <c r="M189" s="229"/>
      <c r="N189" s="78"/>
      <c r="O189" s="78"/>
      <c r="P189" s="78"/>
      <c r="Q189" s="78"/>
      <c r="R189" s="78"/>
      <c r="S189" s="78"/>
      <c r="T189" s="79"/>
      <c r="AT189" s="16" t="s">
        <v>165</v>
      </c>
      <c r="AU189" s="16" t="s">
        <v>79</v>
      </c>
    </row>
    <row r="190" s="12" customFormat="1">
      <c r="B190" s="231"/>
      <c r="C190" s="232"/>
      <c r="D190" s="227" t="s">
        <v>169</v>
      </c>
      <c r="E190" s="233" t="s">
        <v>1</v>
      </c>
      <c r="F190" s="234" t="s">
        <v>1132</v>
      </c>
      <c r="G190" s="232"/>
      <c r="H190" s="233" t="s">
        <v>1</v>
      </c>
      <c r="I190" s="235"/>
      <c r="J190" s="232"/>
      <c r="K190" s="232"/>
      <c r="L190" s="236"/>
      <c r="M190" s="237"/>
      <c r="N190" s="238"/>
      <c r="O190" s="238"/>
      <c r="P190" s="238"/>
      <c r="Q190" s="238"/>
      <c r="R190" s="238"/>
      <c r="S190" s="238"/>
      <c r="T190" s="239"/>
      <c r="AT190" s="240" t="s">
        <v>169</v>
      </c>
      <c r="AU190" s="240" t="s">
        <v>79</v>
      </c>
      <c r="AV190" s="12" t="s">
        <v>21</v>
      </c>
      <c r="AW190" s="12" t="s">
        <v>34</v>
      </c>
      <c r="AX190" s="12" t="s">
        <v>71</v>
      </c>
      <c r="AY190" s="240" t="s">
        <v>156</v>
      </c>
    </row>
    <row r="191" s="13" customFormat="1">
      <c r="B191" s="241"/>
      <c r="C191" s="242"/>
      <c r="D191" s="227" t="s">
        <v>169</v>
      </c>
      <c r="E191" s="243" t="s">
        <v>1</v>
      </c>
      <c r="F191" s="244" t="s">
        <v>1180</v>
      </c>
      <c r="G191" s="242"/>
      <c r="H191" s="245">
        <v>8.5099999999999998</v>
      </c>
      <c r="I191" s="246"/>
      <c r="J191" s="242"/>
      <c r="K191" s="242"/>
      <c r="L191" s="247"/>
      <c r="M191" s="248"/>
      <c r="N191" s="249"/>
      <c r="O191" s="249"/>
      <c r="P191" s="249"/>
      <c r="Q191" s="249"/>
      <c r="R191" s="249"/>
      <c r="S191" s="249"/>
      <c r="T191" s="250"/>
      <c r="AT191" s="251" t="s">
        <v>169</v>
      </c>
      <c r="AU191" s="251" t="s">
        <v>79</v>
      </c>
      <c r="AV191" s="13" t="s">
        <v>79</v>
      </c>
      <c r="AW191" s="13" t="s">
        <v>34</v>
      </c>
      <c r="AX191" s="13" t="s">
        <v>71</v>
      </c>
      <c r="AY191" s="251" t="s">
        <v>156</v>
      </c>
    </row>
    <row r="192" s="12" customFormat="1">
      <c r="B192" s="231"/>
      <c r="C192" s="232"/>
      <c r="D192" s="227" t="s">
        <v>169</v>
      </c>
      <c r="E192" s="233" t="s">
        <v>1</v>
      </c>
      <c r="F192" s="234" t="s">
        <v>1134</v>
      </c>
      <c r="G192" s="232"/>
      <c r="H192" s="233" t="s">
        <v>1</v>
      </c>
      <c r="I192" s="235"/>
      <c r="J192" s="232"/>
      <c r="K192" s="232"/>
      <c r="L192" s="236"/>
      <c r="M192" s="237"/>
      <c r="N192" s="238"/>
      <c r="O192" s="238"/>
      <c r="P192" s="238"/>
      <c r="Q192" s="238"/>
      <c r="R192" s="238"/>
      <c r="S192" s="238"/>
      <c r="T192" s="239"/>
      <c r="AT192" s="240" t="s">
        <v>169</v>
      </c>
      <c r="AU192" s="240" t="s">
        <v>79</v>
      </c>
      <c r="AV192" s="12" t="s">
        <v>21</v>
      </c>
      <c r="AW192" s="12" t="s">
        <v>34</v>
      </c>
      <c r="AX192" s="12" t="s">
        <v>71</v>
      </c>
      <c r="AY192" s="240" t="s">
        <v>156</v>
      </c>
    </row>
    <row r="193" s="13" customFormat="1">
      <c r="B193" s="241"/>
      <c r="C193" s="242"/>
      <c r="D193" s="227" t="s">
        <v>169</v>
      </c>
      <c r="E193" s="243" t="s">
        <v>1</v>
      </c>
      <c r="F193" s="244" t="s">
        <v>1180</v>
      </c>
      <c r="G193" s="242"/>
      <c r="H193" s="245">
        <v>8.5099999999999998</v>
      </c>
      <c r="I193" s="246"/>
      <c r="J193" s="242"/>
      <c r="K193" s="242"/>
      <c r="L193" s="247"/>
      <c r="M193" s="248"/>
      <c r="N193" s="249"/>
      <c r="O193" s="249"/>
      <c r="P193" s="249"/>
      <c r="Q193" s="249"/>
      <c r="R193" s="249"/>
      <c r="S193" s="249"/>
      <c r="T193" s="250"/>
      <c r="AT193" s="251" t="s">
        <v>169</v>
      </c>
      <c r="AU193" s="251" t="s">
        <v>79</v>
      </c>
      <c r="AV193" s="13" t="s">
        <v>79</v>
      </c>
      <c r="AW193" s="13" t="s">
        <v>34</v>
      </c>
      <c r="AX193" s="13" t="s">
        <v>71</v>
      </c>
      <c r="AY193" s="251" t="s">
        <v>156</v>
      </c>
    </row>
    <row r="194" s="14" customFormat="1">
      <c r="B194" s="252"/>
      <c r="C194" s="253"/>
      <c r="D194" s="227" t="s">
        <v>169</v>
      </c>
      <c r="E194" s="254" t="s">
        <v>1</v>
      </c>
      <c r="F194" s="255" t="s">
        <v>174</v>
      </c>
      <c r="G194" s="253"/>
      <c r="H194" s="256">
        <v>17.02</v>
      </c>
      <c r="I194" s="257"/>
      <c r="J194" s="253"/>
      <c r="K194" s="253"/>
      <c r="L194" s="258"/>
      <c r="M194" s="259"/>
      <c r="N194" s="260"/>
      <c r="O194" s="260"/>
      <c r="P194" s="260"/>
      <c r="Q194" s="260"/>
      <c r="R194" s="260"/>
      <c r="S194" s="260"/>
      <c r="T194" s="261"/>
      <c r="AT194" s="262" t="s">
        <v>169</v>
      </c>
      <c r="AU194" s="262" t="s">
        <v>79</v>
      </c>
      <c r="AV194" s="14" t="s">
        <v>163</v>
      </c>
      <c r="AW194" s="14" t="s">
        <v>34</v>
      </c>
      <c r="AX194" s="14" t="s">
        <v>21</v>
      </c>
      <c r="AY194" s="262" t="s">
        <v>156</v>
      </c>
    </row>
    <row r="195" s="1" customFormat="1" ht="16.5" customHeight="1">
      <c r="B195" s="37"/>
      <c r="C195" s="215" t="s">
        <v>8</v>
      </c>
      <c r="D195" s="215" t="s">
        <v>158</v>
      </c>
      <c r="E195" s="216" t="s">
        <v>280</v>
      </c>
      <c r="F195" s="217" t="s">
        <v>281</v>
      </c>
      <c r="G195" s="218" t="s">
        <v>282</v>
      </c>
      <c r="H195" s="219">
        <v>137.31800000000001</v>
      </c>
      <c r="I195" s="220"/>
      <c r="J195" s="221">
        <f>ROUND(I195*H195,2)</f>
        <v>0</v>
      </c>
      <c r="K195" s="217" t="s">
        <v>162</v>
      </c>
      <c r="L195" s="42"/>
      <c r="M195" s="222" t="s">
        <v>1</v>
      </c>
      <c r="N195" s="223" t="s">
        <v>42</v>
      </c>
      <c r="O195" s="78"/>
      <c r="P195" s="224">
        <f>O195*H195</f>
        <v>0</v>
      </c>
      <c r="Q195" s="224">
        <v>0</v>
      </c>
      <c r="R195" s="224">
        <f>Q195*H195</f>
        <v>0</v>
      </c>
      <c r="S195" s="224">
        <v>0</v>
      </c>
      <c r="T195" s="225">
        <f>S195*H195</f>
        <v>0</v>
      </c>
      <c r="AR195" s="16" t="s">
        <v>163</v>
      </c>
      <c r="AT195" s="16" t="s">
        <v>158</v>
      </c>
      <c r="AU195" s="16" t="s">
        <v>79</v>
      </c>
      <c r="AY195" s="16" t="s">
        <v>156</v>
      </c>
      <c r="BE195" s="226">
        <f>IF(N195="základní",J195,0)</f>
        <v>0</v>
      </c>
      <c r="BF195" s="226">
        <f>IF(N195="snížená",J195,0)</f>
        <v>0</v>
      </c>
      <c r="BG195" s="226">
        <f>IF(N195="zákl. přenesená",J195,0)</f>
        <v>0</v>
      </c>
      <c r="BH195" s="226">
        <f>IF(N195="sníž. přenesená",J195,0)</f>
        <v>0</v>
      </c>
      <c r="BI195" s="226">
        <f>IF(N195="nulová",J195,0)</f>
        <v>0</v>
      </c>
      <c r="BJ195" s="16" t="s">
        <v>21</v>
      </c>
      <c r="BK195" s="226">
        <f>ROUND(I195*H195,2)</f>
        <v>0</v>
      </c>
      <c r="BL195" s="16" t="s">
        <v>163</v>
      </c>
      <c r="BM195" s="16" t="s">
        <v>1181</v>
      </c>
    </row>
    <row r="196" s="1" customFormat="1">
      <c r="B196" s="37"/>
      <c r="C196" s="38"/>
      <c r="D196" s="227" t="s">
        <v>165</v>
      </c>
      <c r="E196" s="38"/>
      <c r="F196" s="228" t="s">
        <v>284</v>
      </c>
      <c r="G196" s="38"/>
      <c r="H196" s="38"/>
      <c r="I196" s="142"/>
      <c r="J196" s="38"/>
      <c r="K196" s="38"/>
      <c r="L196" s="42"/>
      <c r="M196" s="229"/>
      <c r="N196" s="78"/>
      <c r="O196" s="78"/>
      <c r="P196" s="78"/>
      <c r="Q196" s="78"/>
      <c r="R196" s="78"/>
      <c r="S196" s="78"/>
      <c r="T196" s="79"/>
      <c r="AT196" s="16" t="s">
        <v>165</v>
      </c>
      <c r="AU196" s="16" t="s">
        <v>79</v>
      </c>
    </row>
    <row r="197" s="1" customFormat="1">
      <c r="B197" s="37"/>
      <c r="C197" s="38"/>
      <c r="D197" s="227" t="s">
        <v>167</v>
      </c>
      <c r="E197" s="38"/>
      <c r="F197" s="230" t="s">
        <v>285</v>
      </c>
      <c r="G197" s="38"/>
      <c r="H197" s="38"/>
      <c r="I197" s="142"/>
      <c r="J197" s="38"/>
      <c r="K197" s="38"/>
      <c r="L197" s="42"/>
      <c r="M197" s="229"/>
      <c r="N197" s="78"/>
      <c r="O197" s="78"/>
      <c r="P197" s="78"/>
      <c r="Q197" s="78"/>
      <c r="R197" s="78"/>
      <c r="S197" s="78"/>
      <c r="T197" s="79"/>
      <c r="AT197" s="16" t="s">
        <v>167</v>
      </c>
      <c r="AU197" s="16" t="s">
        <v>79</v>
      </c>
    </row>
    <row r="198" s="13" customFormat="1">
      <c r="B198" s="241"/>
      <c r="C198" s="242"/>
      <c r="D198" s="227" t="s">
        <v>169</v>
      </c>
      <c r="E198" s="243" t="s">
        <v>1</v>
      </c>
      <c r="F198" s="244" t="s">
        <v>1182</v>
      </c>
      <c r="G198" s="242"/>
      <c r="H198" s="245">
        <v>137.31800000000001</v>
      </c>
      <c r="I198" s="246"/>
      <c r="J198" s="242"/>
      <c r="K198" s="242"/>
      <c r="L198" s="247"/>
      <c r="M198" s="248"/>
      <c r="N198" s="249"/>
      <c r="O198" s="249"/>
      <c r="P198" s="249"/>
      <c r="Q198" s="249"/>
      <c r="R198" s="249"/>
      <c r="S198" s="249"/>
      <c r="T198" s="250"/>
      <c r="AT198" s="251" t="s">
        <v>169</v>
      </c>
      <c r="AU198" s="251" t="s">
        <v>79</v>
      </c>
      <c r="AV198" s="13" t="s">
        <v>79</v>
      </c>
      <c r="AW198" s="13" t="s">
        <v>34</v>
      </c>
      <c r="AX198" s="13" t="s">
        <v>21</v>
      </c>
      <c r="AY198" s="251" t="s">
        <v>156</v>
      </c>
    </row>
    <row r="199" s="1" customFormat="1" ht="16.5" customHeight="1">
      <c r="B199" s="37"/>
      <c r="C199" s="215" t="s">
        <v>279</v>
      </c>
      <c r="D199" s="215" t="s">
        <v>158</v>
      </c>
      <c r="E199" s="216" t="s">
        <v>289</v>
      </c>
      <c r="F199" s="217" t="s">
        <v>290</v>
      </c>
      <c r="G199" s="218" t="s">
        <v>177</v>
      </c>
      <c r="H199" s="219">
        <v>77.183999999999998</v>
      </c>
      <c r="I199" s="220"/>
      <c r="J199" s="221">
        <f>ROUND(I199*H199,2)</f>
        <v>0</v>
      </c>
      <c r="K199" s="217" t="s">
        <v>162</v>
      </c>
      <c r="L199" s="42"/>
      <c r="M199" s="222" t="s">
        <v>1</v>
      </c>
      <c r="N199" s="223" t="s">
        <v>42</v>
      </c>
      <c r="O199" s="78"/>
      <c r="P199" s="224">
        <f>O199*H199</f>
        <v>0</v>
      </c>
      <c r="Q199" s="224">
        <v>0</v>
      </c>
      <c r="R199" s="224">
        <f>Q199*H199</f>
        <v>0</v>
      </c>
      <c r="S199" s="224">
        <v>0</v>
      </c>
      <c r="T199" s="225">
        <f>S199*H199</f>
        <v>0</v>
      </c>
      <c r="AR199" s="16" t="s">
        <v>163</v>
      </c>
      <c r="AT199" s="16" t="s">
        <v>158</v>
      </c>
      <c r="AU199" s="16" t="s">
        <v>79</v>
      </c>
      <c r="AY199" s="16" t="s">
        <v>156</v>
      </c>
      <c r="BE199" s="226">
        <f>IF(N199="základní",J199,0)</f>
        <v>0</v>
      </c>
      <c r="BF199" s="226">
        <f>IF(N199="snížená",J199,0)</f>
        <v>0</v>
      </c>
      <c r="BG199" s="226">
        <f>IF(N199="zákl. přenesená",J199,0)</f>
        <v>0</v>
      </c>
      <c r="BH199" s="226">
        <f>IF(N199="sníž. přenesená",J199,0)</f>
        <v>0</v>
      </c>
      <c r="BI199" s="226">
        <f>IF(N199="nulová",J199,0)</f>
        <v>0</v>
      </c>
      <c r="BJ199" s="16" t="s">
        <v>21</v>
      </c>
      <c r="BK199" s="226">
        <f>ROUND(I199*H199,2)</f>
        <v>0</v>
      </c>
      <c r="BL199" s="16" t="s">
        <v>163</v>
      </c>
      <c r="BM199" s="16" t="s">
        <v>1183</v>
      </c>
    </row>
    <row r="200" s="1" customFormat="1">
      <c r="B200" s="37"/>
      <c r="C200" s="38"/>
      <c r="D200" s="227" t="s">
        <v>165</v>
      </c>
      <c r="E200" s="38"/>
      <c r="F200" s="228" t="s">
        <v>292</v>
      </c>
      <c r="G200" s="38"/>
      <c r="H200" s="38"/>
      <c r="I200" s="142"/>
      <c r="J200" s="38"/>
      <c r="K200" s="38"/>
      <c r="L200" s="42"/>
      <c r="M200" s="229"/>
      <c r="N200" s="78"/>
      <c r="O200" s="78"/>
      <c r="P200" s="78"/>
      <c r="Q200" s="78"/>
      <c r="R200" s="78"/>
      <c r="S200" s="78"/>
      <c r="T200" s="79"/>
      <c r="AT200" s="16" t="s">
        <v>165</v>
      </c>
      <c r="AU200" s="16" t="s">
        <v>79</v>
      </c>
    </row>
    <row r="201" s="1" customFormat="1">
      <c r="B201" s="37"/>
      <c r="C201" s="38"/>
      <c r="D201" s="227" t="s">
        <v>167</v>
      </c>
      <c r="E201" s="38"/>
      <c r="F201" s="230" t="s">
        <v>293</v>
      </c>
      <c r="G201" s="38"/>
      <c r="H201" s="38"/>
      <c r="I201" s="142"/>
      <c r="J201" s="38"/>
      <c r="K201" s="38"/>
      <c r="L201" s="42"/>
      <c r="M201" s="229"/>
      <c r="N201" s="78"/>
      <c r="O201" s="78"/>
      <c r="P201" s="78"/>
      <c r="Q201" s="78"/>
      <c r="R201" s="78"/>
      <c r="S201" s="78"/>
      <c r="T201" s="79"/>
      <c r="AT201" s="16" t="s">
        <v>167</v>
      </c>
      <c r="AU201" s="16" t="s">
        <v>79</v>
      </c>
    </row>
    <row r="202" s="12" customFormat="1">
      <c r="B202" s="231"/>
      <c r="C202" s="232"/>
      <c r="D202" s="227" t="s">
        <v>169</v>
      </c>
      <c r="E202" s="233" t="s">
        <v>1</v>
      </c>
      <c r="F202" s="234" t="s">
        <v>1184</v>
      </c>
      <c r="G202" s="232"/>
      <c r="H202" s="233" t="s">
        <v>1</v>
      </c>
      <c r="I202" s="235"/>
      <c r="J202" s="232"/>
      <c r="K202" s="232"/>
      <c r="L202" s="236"/>
      <c r="M202" s="237"/>
      <c r="N202" s="238"/>
      <c r="O202" s="238"/>
      <c r="P202" s="238"/>
      <c r="Q202" s="238"/>
      <c r="R202" s="238"/>
      <c r="S202" s="238"/>
      <c r="T202" s="239"/>
      <c r="AT202" s="240" t="s">
        <v>169</v>
      </c>
      <c r="AU202" s="240" t="s">
        <v>79</v>
      </c>
      <c r="AV202" s="12" t="s">
        <v>21</v>
      </c>
      <c r="AW202" s="12" t="s">
        <v>34</v>
      </c>
      <c r="AX202" s="12" t="s">
        <v>71</v>
      </c>
      <c r="AY202" s="240" t="s">
        <v>156</v>
      </c>
    </row>
    <row r="203" s="13" customFormat="1">
      <c r="B203" s="241"/>
      <c r="C203" s="242"/>
      <c r="D203" s="227" t="s">
        <v>169</v>
      </c>
      <c r="E203" s="243" t="s">
        <v>1</v>
      </c>
      <c r="F203" s="244" t="s">
        <v>1185</v>
      </c>
      <c r="G203" s="242"/>
      <c r="H203" s="245">
        <v>96.480000000000004</v>
      </c>
      <c r="I203" s="246"/>
      <c r="J203" s="242"/>
      <c r="K203" s="242"/>
      <c r="L203" s="247"/>
      <c r="M203" s="248"/>
      <c r="N203" s="249"/>
      <c r="O203" s="249"/>
      <c r="P203" s="249"/>
      <c r="Q203" s="249"/>
      <c r="R203" s="249"/>
      <c r="S203" s="249"/>
      <c r="T203" s="250"/>
      <c r="AT203" s="251" t="s">
        <v>169</v>
      </c>
      <c r="AU203" s="251" t="s">
        <v>79</v>
      </c>
      <c r="AV203" s="13" t="s">
        <v>79</v>
      </c>
      <c r="AW203" s="13" t="s">
        <v>34</v>
      </c>
      <c r="AX203" s="13" t="s">
        <v>71</v>
      </c>
      <c r="AY203" s="251" t="s">
        <v>156</v>
      </c>
    </row>
    <row r="204" s="12" customFormat="1">
      <c r="B204" s="231"/>
      <c r="C204" s="232"/>
      <c r="D204" s="227" t="s">
        <v>169</v>
      </c>
      <c r="E204" s="233" t="s">
        <v>1</v>
      </c>
      <c r="F204" s="234" t="s">
        <v>1186</v>
      </c>
      <c r="G204" s="232"/>
      <c r="H204" s="233" t="s">
        <v>1</v>
      </c>
      <c r="I204" s="235"/>
      <c r="J204" s="232"/>
      <c r="K204" s="232"/>
      <c r="L204" s="236"/>
      <c r="M204" s="237"/>
      <c r="N204" s="238"/>
      <c r="O204" s="238"/>
      <c r="P204" s="238"/>
      <c r="Q204" s="238"/>
      <c r="R204" s="238"/>
      <c r="S204" s="238"/>
      <c r="T204" s="239"/>
      <c r="AT204" s="240" t="s">
        <v>169</v>
      </c>
      <c r="AU204" s="240" t="s">
        <v>79</v>
      </c>
      <c r="AV204" s="12" t="s">
        <v>21</v>
      </c>
      <c r="AW204" s="12" t="s">
        <v>34</v>
      </c>
      <c r="AX204" s="12" t="s">
        <v>71</v>
      </c>
      <c r="AY204" s="240" t="s">
        <v>156</v>
      </c>
    </row>
    <row r="205" s="13" customFormat="1">
      <c r="B205" s="241"/>
      <c r="C205" s="242"/>
      <c r="D205" s="227" t="s">
        <v>169</v>
      </c>
      <c r="E205" s="243" t="s">
        <v>1</v>
      </c>
      <c r="F205" s="244" t="s">
        <v>1187</v>
      </c>
      <c r="G205" s="242"/>
      <c r="H205" s="245">
        <v>-19.295999999999999</v>
      </c>
      <c r="I205" s="246"/>
      <c r="J205" s="242"/>
      <c r="K205" s="242"/>
      <c r="L205" s="247"/>
      <c r="M205" s="248"/>
      <c r="N205" s="249"/>
      <c r="O205" s="249"/>
      <c r="P205" s="249"/>
      <c r="Q205" s="249"/>
      <c r="R205" s="249"/>
      <c r="S205" s="249"/>
      <c r="T205" s="250"/>
      <c r="AT205" s="251" t="s">
        <v>169</v>
      </c>
      <c r="AU205" s="251" t="s">
        <v>79</v>
      </c>
      <c r="AV205" s="13" t="s">
        <v>79</v>
      </c>
      <c r="AW205" s="13" t="s">
        <v>34</v>
      </c>
      <c r="AX205" s="13" t="s">
        <v>71</v>
      </c>
      <c r="AY205" s="251" t="s">
        <v>156</v>
      </c>
    </row>
    <row r="206" s="14" customFormat="1">
      <c r="B206" s="252"/>
      <c r="C206" s="253"/>
      <c r="D206" s="227" t="s">
        <v>169</v>
      </c>
      <c r="E206" s="254" t="s">
        <v>1</v>
      </c>
      <c r="F206" s="255" t="s">
        <v>174</v>
      </c>
      <c r="G206" s="253"/>
      <c r="H206" s="256">
        <v>77.183999999999998</v>
      </c>
      <c r="I206" s="257"/>
      <c r="J206" s="253"/>
      <c r="K206" s="253"/>
      <c r="L206" s="258"/>
      <c r="M206" s="259"/>
      <c r="N206" s="260"/>
      <c r="O206" s="260"/>
      <c r="P206" s="260"/>
      <c r="Q206" s="260"/>
      <c r="R206" s="260"/>
      <c r="S206" s="260"/>
      <c r="T206" s="261"/>
      <c r="AT206" s="262" t="s">
        <v>169</v>
      </c>
      <c r="AU206" s="262" t="s">
        <v>79</v>
      </c>
      <c r="AV206" s="14" t="s">
        <v>163</v>
      </c>
      <c r="AW206" s="14" t="s">
        <v>34</v>
      </c>
      <c r="AX206" s="14" t="s">
        <v>21</v>
      </c>
      <c r="AY206" s="262" t="s">
        <v>156</v>
      </c>
    </row>
    <row r="207" s="1" customFormat="1" ht="16.5" customHeight="1">
      <c r="B207" s="37"/>
      <c r="C207" s="263" t="s">
        <v>288</v>
      </c>
      <c r="D207" s="263" t="s">
        <v>297</v>
      </c>
      <c r="E207" s="264" t="s">
        <v>298</v>
      </c>
      <c r="F207" s="265" t="s">
        <v>299</v>
      </c>
      <c r="G207" s="266" t="s">
        <v>282</v>
      </c>
      <c r="H207" s="267">
        <v>138.93100000000001</v>
      </c>
      <c r="I207" s="268"/>
      <c r="J207" s="269">
        <f>ROUND(I207*H207,2)</f>
        <v>0</v>
      </c>
      <c r="K207" s="265" t="s">
        <v>162</v>
      </c>
      <c r="L207" s="270"/>
      <c r="M207" s="271" t="s">
        <v>1</v>
      </c>
      <c r="N207" s="272" t="s">
        <v>42</v>
      </c>
      <c r="O207" s="78"/>
      <c r="P207" s="224">
        <f>O207*H207</f>
        <v>0</v>
      </c>
      <c r="Q207" s="224">
        <v>1</v>
      </c>
      <c r="R207" s="224">
        <f>Q207*H207</f>
        <v>138.93100000000001</v>
      </c>
      <c r="S207" s="224">
        <v>0</v>
      </c>
      <c r="T207" s="225">
        <f>S207*H207</f>
        <v>0</v>
      </c>
      <c r="AR207" s="16" t="s">
        <v>221</v>
      </c>
      <c r="AT207" s="16" t="s">
        <v>297</v>
      </c>
      <c r="AU207" s="16" t="s">
        <v>79</v>
      </c>
      <c r="AY207" s="16" t="s">
        <v>156</v>
      </c>
      <c r="BE207" s="226">
        <f>IF(N207="základní",J207,0)</f>
        <v>0</v>
      </c>
      <c r="BF207" s="226">
        <f>IF(N207="snížená",J207,0)</f>
        <v>0</v>
      </c>
      <c r="BG207" s="226">
        <f>IF(N207="zákl. přenesená",J207,0)</f>
        <v>0</v>
      </c>
      <c r="BH207" s="226">
        <f>IF(N207="sníž. přenesená",J207,0)</f>
        <v>0</v>
      </c>
      <c r="BI207" s="226">
        <f>IF(N207="nulová",J207,0)</f>
        <v>0</v>
      </c>
      <c r="BJ207" s="16" t="s">
        <v>21</v>
      </c>
      <c r="BK207" s="226">
        <f>ROUND(I207*H207,2)</f>
        <v>0</v>
      </c>
      <c r="BL207" s="16" t="s">
        <v>163</v>
      </c>
      <c r="BM207" s="16" t="s">
        <v>1188</v>
      </c>
    </row>
    <row r="208" s="1" customFormat="1">
      <c r="B208" s="37"/>
      <c r="C208" s="38"/>
      <c r="D208" s="227" t="s">
        <v>165</v>
      </c>
      <c r="E208" s="38"/>
      <c r="F208" s="228" t="s">
        <v>299</v>
      </c>
      <c r="G208" s="38"/>
      <c r="H208" s="38"/>
      <c r="I208" s="142"/>
      <c r="J208" s="38"/>
      <c r="K208" s="38"/>
      <c r="L208" s="42"/>
      <c r="M208" s="229"/>
      <c r="N208" s="78"/>
      <c r="O208" s="78"/>
      <c r="P208" s="78"/>
      <c r="Q208" s="78"/>
      <c r="R208" s="78"/>
      <c r="S208" s="78"/>
      <c r="T208" s="79"/>
      <c r="AT208" s="16" t="s">
        <v>165</v>
      </c>
      <c r="AU208" s="16" t="s">
        <v>79</v>
      </c>
    </row>
    <row r="209" s="1" customFormat="1">
      <c r="B209" s="37"/>
      <c r="C209" s="38"/>
      <c r="D209" s="227" t="s">
        <v>189</v>
      </c>
      <c r="E209" s="38"/>
      <c r="F209" s="230" t="s">
        <v>901</v>
      </c>
      <c r="G209" s="38"/>
      <c r="H209" s="38"/>
      <c r="I209" s="142"/>
      <c r="J209" s="38"/>
      <c r="K209" s="38"/>
      <c r="L209" s="42"/>
      <c r="M209" s="229"/>
      <c r="N209" s="78"/>
      <c r="O209" s="78"/>
      <c r="P209" s="78"/>
      <c r="Q209" s="78"/>
      <c r="R209" s="78"/>
      <c r="S209" s="78"/>
      <c r="T209" s="79"/>
      <c r="AT209" s="16" t="s">
        <v>189</v>
      </c>
      <c r="AU209" s="16" t="s">
        <v>79</v>
      </c>
    </row>
    <row r="210" s="13" customFormat="1">
      <c r="B210" s="241"/>
      <c r="C210" s="242"/>
      <c r="D210" s="227" t="s">
        <v>169</v>
      </c>
      <c r="E210" s="243" t="s">
        <v>1</v>
      </c>
      <c r="F210" s="244" t="s">
        <v>1189</v>
      </c>
      <c r="G210" s="242"/>
      <c r="H210" s="245">
        <v>138.93100000000001</v>
      </c>
      <c r="I210" s="246"/>
      <c r="J210" s="242"/>
      <c r="K210" s="242"/>
      <c r="L210" s="247"/>
      <c r="M210" s="248"/>
      <c r="N210" s="249"/>
      <c r="O210" s="249"/>
      <c r="P210" s="249"/>
      <c r="Q210" s="249"/>
      <c r="R210" s="249"/>
      <c r="S210" s="249"/>
      <c r="T210" s="250"/>
      <c r="AT210" s="251" t="s">
        <v>169</v>
      </c>
      <c r="AU210" s="251" t="s">
        <v>79</v>
      </c>
      <c r="AV210" s="13" t="s">
        <v>79</v>
      </c>
      <c r="AW210" s="13" t="s">
        <v>34</v>
      </c>
      <c r="AX210" s="13" t="s">
        <v>71</v>
      </c>
      <c r="AY210" s="251" t="s">
        <v>156</v>
      </c>
    </row>
    <row r="211" s="14" customFormat="1">
      <c r="B211" s="252"/>
      <c r="C211" s="253"/>
      <c r="D211" s="227" t="s">
        <v>169</v>
      </c>
      <c r="E211" s="254" t="s">
        <v>1</v>
      </c>
      <c r="F211" s="255" t="s">
        <v>174</v>
      </c>
      <c r="G211" s="253"/>
      <c r="H211" s="256">
        <v>138.93100000000001</v>
      </c>
      <c r="I211" s="257"/>
      <c r="J211" s="253"/>
      <c r="K211" s="253"/>
      <c r="L211" s="258"/>
      <c r="M211" s="259"/>
      <c r="N211" s="260"/>
      <c r="O211" s="260"/>
      <c r="P211" s="260"/>
      <c r="Q211" s="260"/>
      <c r="R211" s="260"/>
      <c r="S211" s="260"/>
      <c r="T211" s="261"/>
      <c r="AT211" s="262" t="s">
        <v>169</v>
      </c>
      <c r="AU211" s="262" t="s">
        <v>79</v>
      </c>
      <c r="AV211" s="14" t="s">
        <v>163</v>
      </c>
      <c r="AW211" s="14" t="s">
        <v>34</v>
      </c>
      <c r="AX211" s="14" t="s">
        <v>21</v>
      </c>
      <c r="AY211" s="262" t="s">
        <v>156</v>
      </c>
    </row>
    <row r="212" s="1" customFormat="1" ht="16.5" customHeight="1">
      <c r="B212" s="37"/>
      <c r="C212" s="215" t="s">
        <v>296</v>
      </c>
      <c r="D212" s="215" t="s">
        <v>158</v>
      </c>
      <c r="E212" s="216" t="s">
        <v>1190</v>
      </c>
      <c r="F212" s="217" t="s">
        <v>1191</v>
      </c>
      <c r="G212" s="218" t="s">
        <v>161</v>
      </c>
      <c r="H212" s="219">
        <v>17.02</v>
      </c>
      <c r="I212" s="220"/>
      <c r="J212" s="221">
        <f>ROUND(I212*H212,2)</f>
        <v>0</v>
      </c>
      <c r="K212" s="217" t="s">
        <v>162</v>
      </c>
      <c r="L212" s="42"/>
      <c r="M212" s="222" t="s">
        <v>1</v>
      </c>
      <c r="N212" s="223" t="s">
        <v>42</v>
      </c>
      <c r="O212" s="78"/>
      <c r="P212" s="224">
        <f>O212*H212</f>
        <v>0</v>
      </c>
      <c r="Q212" s="224">
        <v>0</v>
      </c>
      <c r="R212" s="224">
        <f>Q212*H212</f>
        <v>0</v>
      </c>
      <c r="S212" s="224">
        <v>0</v>
      </c>
      <c r="T212" s="225">
        <f>S212*H212</f>
        <v>0</v>
      </c>
      <c r="AR212" s="16" t="s">
        <v>163</v>
      </c>
      <c r="AT212" s="16" t="s">
        <v>158</v>
      </c>
      <c r="AU212" s="16" t="s">
        <v>79</v>
      </c>
      <c r="AY212" s="16" t="s">
        <v>156</v>
      </c>
      <c r="BE212" s="226">
        <f>IF(N212="základní",J212,0)</f>
        <v>0</v>
      </c>
      <c r="BF212" s="226">
        <f>IF(N212="snížená",J212,0)</f>
        <v>0</v>
      </c>
      <c r="BG212" s="226">
        <f>IF(N212="zákl. přenesená",J212,0)</f>
        <v>0</v>
      </c>
      <c r="BH212" s="226">
        <f>IF(N212="sníž. přenesená",J212,0)</f>
        <v>0</v>
      </c>
      <c r="BI212" s="226">
        <f>IF(N212="nulová",J212,0)</f>
        <v>0</v>
      </c>
      <c r="BJ212" s="16" t="s">
        <v>21</v>
      </c>
      <c r="BK212" s="226">
        <f>ROUND(I212*H212,2)</f>
        <v>0</v>
      </c>
      <c r="BL212" s="16" t="s">
        <v>163</v>
      </c>
      <c r="BM212" s="16" t="s">
        <v>1192</v>
      </c>
    </row>
    <row r="213" s="1" customFormat="1">
      <c r="B213" s="37"/>
      <c r="C213" s="38"/>
      <c r="D213" s="227" t="s">
        <v>165</v>
      </c>
      <c r="E213" s="38"/>
      <c r="F213" s="228" t="s">
        <v>1193</v>
      </c>
      <c r="G213" s="38"/>
      <c r="H213" s="38"/>
      <c r="I213" s="142"/>
      <c r="J213" s="38"/>
      <c r="K213" s="38"/>
      <c r="L213" s="42"/>
      <c r="M213" s="229"/>
      <c r="N213" s="78"/>
      <c r="O213" s="78"/>
      <c r="P213" s="78"/>
      <c r="Q213" s="78"/>
      <c r="R213" s="78"/>
      <c r="S213" s="78"/>
      <c r="T213" s="79"/>
      <c r="AT213" s="16" t="s">
        <v>165</v>
      </c>
      <c r="AU213" s="16" t="s">
        <v>79</v>
      </c>
    </row>
    <row r="214" s="1" customFormat="1">
      <c r="B214" s="37"/>
      <c r="C214" s="38"/>
      <c r="D214" s="227" t="s">
        <v>167</v>
      </c>
      <c r="E214" s="38"/>
      <c r="F214" s="230" t="s">
        <v>307</v>
      </c>
      <c r="G214" s="38"/>
      <c r="H214" s="38"/>
      <c r="I214" s="142"/>
      <c r="J214" s="38"/>
      <c r="K214" s="38"/>
      <c r="L214" s="42"/>
      <c r="M214" s="229"/>
      <c r="N214" s="78"/>
      <c r="O214" s="78"/>
      <c r="P214" s="78"/>
      <c r="Q214" s="78"/>
      <c r="R214" s="78"/>
      <c r="S214" s="78"/>
      <c r="T214" s="79"/>
      <c r="AT214" s="16" t="s">
        <v>167</v>
      </c>
      <c r="AU214" s="16" t="s">
        <v>79</v>
      </c>
    </row>
    <row r="215" s="12" customFormat="1">
      <c r="B215" s="231"/>
      <c r="C215" s="232"/>
      <c r="D215" s="227" t="s">
        <v>169</v>
      </c>
      <c r="E215" s="233" t="s">
        <v>1</v>
      </c>
      <c r="F215" s="234" t="s">
        <v>1132</v>
      </c>
      <c r="G215" s="232"/>
      <c r="H215" s="233" t="s">
        <v>1</v>
      </c>
      <c r="I215" s="235"/>
      <c r="J215" s="232"/>
      <c r="K215" s="232"/>
      <c r="L215" s="236"/>
      <c r="M215" s="237"/>
      <c r="N215" s="238"/>
      <c r="O215" s="238"/>
      <c r="P215" s="238"/>
      <c r="Q215" s="238"/>
      <c r="R215" s="238"/>
      <c r="S215" s="238"/>
      <c r="T215" s="239"/>
      <c r="AT215" s="240" t="s">
        <v>169</v>
      </c>
      <c r="AU215" s="240" t="s">
        <v>79</v>
      </c>
      <c r="AV215" s="12" t="s">
        <v>21</v>
      </c>
      <c r="AW215" s="12" t="s">
        <v>34</v>
      </c>
      <c r="AX215" s="12" t="s">
        <v>71</v>
      </c>
      <c r="AY215" s="240" t="s">
        <v>156</v>
      </c>
    </row>
    <row r="216" s="13" customFormat="1">
      <c r="B216" s="241"/>
      <c r="C216" s="242"/>
      <c r="D216" s="227" t="s">
        <v>169</v>
      </c>
      <c r="E216" s="243" t="s">
        <v>1</v>
      </c>
      <c r="F216" s="244" t="s">
        <v>1180</v>
      </c>
      <c r="G216" s="242"/>
      <c r="H216" s="245">
        <v>8.5099999999999998</v>
      </c>
      <c r="I216" s="246"/>
      <c r="J216" s="242"/>
      <c r="K216" s="242"/>
      <c r="L216" s="247"/>
      <c r="M216" s="248"/>
      <c r="N216" s="249"/>
      <c r="O216" s="249"/>
      <c r="P216" s="249"/>
      <c r="Q216" s="249"/>
      <c r="R216" s="249"/>
      <c r="S216" s="249"/>
      <c r="T216" s="250"/>
      <c r="AT216" s="251" t="s">
        <v>169</v>
      </c>
      <c r="AU216" s="251" t="s">
        <v>79</v>
      </c>
      <c r="AV216" s="13" t="s">
        <v>79</v>
      </c>
      <c r="AW216" s="13" t="s">
        <v>34</v>
      </c>
      <c r="AX216" s="13" t="s">
        <v>71</v>
      </c>
      <c r="AY216" s="251" t="s">
        <v>156</v>
      </c>
    </row>
    <row r="217" s="12" customFormat="1">
      <c r="B217" s="231"/>
      <c r="C217" s="232"/>
      <c r="D217" s="227" t="s">
        <v>169</v>
      </c>
      <c r="E217" s="233" t="s">
        <v>1</v>
      </c>
      <c r="F217" s="234" t="s">
        <v>1134</v>
      </c>
      <c r="G217" s="232"/>
      <c r="H217" s="233" t="s">
        <v>1</v>
      </c>
      <c r="I217" s="235"/>
      <c r="J217" s="232"/>
      <c r="K217" s="232"/>
      <c r="L217" s="236"/>
      <c r="M217" s="237"/>
      <c r="N217" s="238"/>
      <c r="O217" s="238"/>
      <c r="P217" s="238"/>
      <c r="Q217" s="238"/>
      <c r="R217" s="238"/>
      <c r="S217" s="238"/>
      <c r="T217" s="239"/>
      <c r="AT217" s="240" t="s">
        <v>169</v>
      </c>
      <c r="AU217" s="240" t="s">
        <v>79</v>
      </c>
      <c r="AV217" s="12" t="s">
        <v>21</v>
      </c>
      <c r="AW217" s="12" t="s">
        <v>34</v>
      </c>
      <c r="AX217" s="12" t="s">
        <v>71</v>
      </c>
      <c r="AY217" s="240" t="s">
        <v>156</v>
      </c>
    </row>
    <row r="218" s="13" customFormat="1">
      <c r="B218" s="241"/>
      <c r="C218" s="242"/>
      <c r="D218" s="227" t="s">
        <v>169</v>
      </c>
      <c r="E218" s="243" t="s">
        <v>1</v>
      </c>
      <c r="F218" s="244" t="s">
        <v>1180</v>
      </c>
      <c r="G218" s="242"/>
      <c r="H218" s="245">
        <v>8.5099999999999998</v>
      </c>
      <c r="I218" s="246"/>
      <c r="J218" s="242"/>
      <c r="K218" s="242"/>
      <c r="L218" s="247"/>
      <c r="M218" s="248"/>
      <c r="N218" s="249"/>
      <c r="O218" s="249"/>
      <c r="P218" s="249"/>
      <c r="Q218" s="249"/>
      <c r="R218" s="249"/>
      <c r="S218" s="249"/>
      <c r="T218" s="250"/>
      <c r="AT218" s="251" t="s">
        <v>169</v>
      </c>
      <c r="AU218" s="251" t="s">
        <v>79</v>
      </c>
      <c r="AV218" s="13" t="s">
        <v>79</v>
      </c>
      <c r="AW218" s="13" t="s">
        <v>34</v>
      </c>
      <c r="AX218" s="13" t="s">
        <v>71</v>
      </c>
      <c r="AY218" s="251" t="s">
        <v>156</v>
      </c>
    </row>
    <row r="219" s="14" customFormat="1">
      <c r="B219" s="252"/>
      <c r="C219" s="253"/>
      <c r="D219" s="227" t="s">
        <v>169</v>
      </c>
      <c r="E219" s="254" t="s">
        <v>1</v>
      </c>
      <c r="F219" s="255" t="s">
        <v>174</v>
      </c>
      <c r="G219" s="253"/>
      <c r="H219" s="256">
        <v>17.02</v>
      </c>
      <c r="I219" s="257"/>
      <c r="J219" s="253"/>
      <c r="K219" s="253"/>
      <c r="L219" s="258"/>
      <c r="M219" s="259"/>
      <c r="N219" s="260"/>
      <c r="O219" s="260"/>
      <c r="P219" s="260"/>
      <c r="Q219" s="260"/>
      <c r="R219" s="260"/>
      <c r="S219" s="260"/>
      <c r="T219" s="261"/>
      <c r="AT219" s="262" t="s">
        <v>169</v>
      </c>
      <c r="AU219" s="262" t="s">
        <v>79</v>
      </c>
      <c r="AV219" s="14" t="s">
        <v>163</v>
      </c>
      <c r="AW219" s="14" t="s">
        <v>34</v>
      </c>
      <c r="AX219" s="14" t="s">
        <v>21</v>
      </c>
      <c r="AY219" s="262" t="s">
        <v>156</v>
      </c>
    </row>
    <row r="220" s="1" customFormat="1" ht="16.5" customHeight="1">
      <c r="B220" s="37"/>
      <c r="C220" s="215" t="s">
        <v>302</v>
      </c>
      <c r="D220" s="215" t="s">
        <v>158</v>
      </c>
      <c r="E220" s="216" t="s">
        <v>310</v>
      </c>
      <c r="F220" s="217" t="s">
        <v>311</v>
      </c>
      <c r="G220" s="218" t="s">
        <v>161</v>
      </c>
      <c r="H220" s="219">
        <v>17.02</v>
      </c>
      <c r="I220" s="220"/>
      <c r="J220" s="221">
        <f>ROUND(I220*H220,2)</f>
        <v>0</v>
      </c>
      <c r="K220" s="217" t="s">
        <v>162</v>
      </c>
      <c r="L220" s="42"/>
      <c r="M220" s="222" t="s">
        <v>1</v>
      </c>
      <c r="N220" s="223" t="s">
        <v>42</v>
      </c>
      <c r="O220" s="78"/>
      <c r="P220" s="224">
        <f>O220*H220</f>
        <v>0</v>
      </c>
      <c r="Q220" s="224">
        <v>0</v>
      </c>
      <c r="R220" s="224">
        <f>Q220*H220</f>
        <v>0</v>
      </c>
      <c r="S220" s="224">
        <v>0</v>
      </c>
      <c r="T220" s="225">
        <f>S220*H220</f>
        <v>0</v>
      </c>
      <c r="AR220" s="16" t="s">
        <v>163</v>
      </c>
      <c r="AT220" s="16" t="s">
        <v>158</v>
      </c>
      <c r="AU220" s="16" t="s">
        <v>79</v>
      </c>
      <c r="AY220" s="16" t="s">
        <v>156</v>
      </c>
      <c r="BE220" s="226">
        <f>IF(N220="základní",J220,0)</f>
        <v>0</v>
      </c>
      <c r="BF220" s="226">
        <f>IF(N220="snížená",J220,0)</f>
        <v>0</v>
      </c>
      <c r="BG220" s="226">
        <f>IF(N220="zákl. přenesená",J220,0)</f>
        <v>0</v>
      </c>
      <c r="BH220" s="226">
        <f>IF(N220="sníž. přenesená",J220,0)</f>
        <v>0</v>
      </c>
      <c r="BI220" s="226">
        <f>IF(N220="nulová",J220,0)</f>
        <v>0</v>
      </c>
      <c r="BJ220" s="16" t="s">
        <v>21</v>
      </c>
      <c r="BK220" s="226">
        <f>ROUND(I220*H220,2)</f>
        <v>0</v>
      </c>
      <c r="BL220" s="16" t="s">
        <v>163</v>
      </c>
      <c r="BM220" s="16" t="s">
        <v>1194</v>
      </c>
    </row>
    <row r="221" s="1" customFormat="1">
      <c r="B221" s="37"/>
      <c r="C221" s="38"/>
      <c r="D221" s="227" t="s">
        <v>165</v>
      </c>
      <c r="E221" s="38"/>
      <c r="F221" s="228" t="s">
        <v>313</v>
      </c>
      <c r="G221" s="38"/>
      <c r="H221" s="38"/>
      <c r="I221" s="142"/>
      <c r="J221" s="38"/>
      <c r="K221" s="38"/>
      <c r="L221" s="42"/>
      <c r="M221" s="229"/>
      <c r="N221" s="78"/>
      <c r="O221" s="78"/>
      <c r="P221" s="78"/>
      <c r="Q221" s="78"/>
      <c r="R221" s="78"/>
      <c r="S221" s="78"/>
      <c r="T221" s="79"/>
      <c r="AT221" s="16" t="s">
        <v>165</v>
      </c>
      <c r="AU221" s="16" t="s">
        <v>79</v>
      </c>
    </row>
    <row r="222" s="1" customFormat="1">
      <c r="B222" s="37"/>
      <c r="C222" s="38"/>
      <c r="D222" s="227" t="s">
        <v>167</v>
      </c>
      <c r="E222" s="38"/>
      <c r="F222" s="230" t="s">
        <v>314</v>
      </c>
      <c r="G222" s="38"/>
      <c r="H222" s="38"/>
      <c r="I222" s="142"/>
      <c r="J222" s="38"/>
      <c r="K222" s="38"/>
      <c r="L222" s="42"/>
      <c r="M222" s="229"/>
      <c r="N222" s="78"/>
      <c r="O222" s="78"/>
      <c r="P222" s="78"/>
      <c r="Q222" s="78"/>
      <c r="R222" s="78"/>
      <c r="S222" s="78"/>
      <c r="T222" s="79"/>
      <c r="AT222" s="16" t="s">
        <v>167</v>
      </c>
      <c r="AU222" s="16" t="s">
        <v>79</v>
      </c>
    </row>
    <row r="223" s="13" customFormat="1">
      <c r="B223" s="241"/>
      <c r="C223" s="242"/>
      <c r="D223" s="227" t="s">
        <v>169</v>
      </c>
      <c r="E223" s="243" t="s">
        <v>1</v>
      </c>
      <c r="F223" s="244" t="s">
        <v>1195</v>
      </c>
      <c r="G223" s="242"/>
      <c r="H223" s="245">
        <v>17.02</v>
      </c>
      <c r="I223" s="246"/>
      <c r="J223" s="242"/>
      <c r="K223" s="242"/>
      <c r="L223" s="247"/>
      <c r="M223" s="248"/>
      <c r="N223" s="249"/>
      <c r="O223" s="249"/>
      <c r="P223" s="249"/>
      <c r="Q223" s="249"/>
      <c r="R223" s="249"/>
      <c r="S223" s="249"/>
      <c r="T223" s="250"/>
      <c r="AT223" s="251" t="s">
        <v>169</v>
      </c>
      <c r="AU223" s="251" t="s">
        <v>79</v>
      </c>
      <c r="AV223" s="13" t="s">
        <v>79</v>
      </c>
      <c r="AW223" s="13" t="s">
        <v>34</v>
      </c>
      <c r="AX223" s="13" t="s">
        <v>21</v>
      </c>
      <c r="AY223" s="251" t="s">
        <v>156</v>
      </c>
    </row>
    <row r="224" s="1" customFormat="1" ht="16.5" customHeight="1">
      <c r="B224" s="37"/>
      <c r="C224" s="263" t="s">
        <v>309</v>
      </c>
      <c r="D224" s="263" t="s">
        <v>297</v>
      </c>
      <c r="E224" s="264" t="s">
        <v>315</v>
      </c>
      <c r="F224" s="265" t="s">
        <v>316</v>
      </c>
      <c r="G224" s="266" t="s">
        <v>317</v>
      </c>
      <c r="H224" s="267">
        <v>0.51100000000000001</v>
      </c>
      <c r="I224" s="268"/>
      <c r="J224" s="269">
        <f>ROUND(I224*H224,2)</f>
        <v>0</v>
      </c>
      <c r="K224" s="265" t="s">
        <v>162</v>
      </c>
      <c r="L224" s="270"/>
      <c r="M224" s="271" t="s">
        <v>1</v>
      </c>
      <c r="N224" s="272" t="s">
        <v>42</v>
      </c>
      <c r="O224" s="78"/>
      <c r="P224" s="224">
        <f>O224*H224</f>
        <v>0</v>
      </c>
      <c r="Q224" s="224">
        <v>0.001</v>
      </c>
      <c r="R224" s="224">
        <f>Q224*H224</f>
        <v>0.00051100000000000006</v>
      </c>
      <c r="S224" s="224">
        <v>0</v>
      </c>
      <c r="T224" s="225">
        <f>S224*H224</f>
        <v>0</v>
      </c>
      <c r="AR224" s="16" t="s">
        <v>221</v>
      </c>
      <c r="AT224" s="16" t="s">
        <v>297</v>
      </c>
      <c r="AU224" s="16" t="s">
        <v>79</v>
      </c>
      <c r="AY224" s="16" t="s">
        <v>156</v>
      </c>
      <c r="BE224" s="226">
        <f>IF(N224="základní",J224,0)</f>
        <v>0</v>
      </c>
      <c r="BF224" s="226">
        <f>IF(N224="snížená",J224,0)</f>
        <v>0</v>
      </c>
      <c r="BG224" s="226">
        <f>IF(N224="zákl. přenesená",J224,0)</f>
        <v>0</v>
      </c>
      <c r="BH224" s="226">
        <f>IF(N224="sníž. přenesená",J224,0)</f>
        <v>0</v>
      </c>
      <c r="BI224" s="226">
        <f>IF(N224="nulová",J224,0)</f>
        <v>0</v>
      </c>
      <c r="BJ224" s="16" t="s">
        <v>21</v>
      </c>
      <c r="BK224" s="226">
        <f>ROUND(I224*H224,2)</f>
        <v>0</v>
      </c>
      <c r="BL224" s="16" t="s">
        <v>163</v>
      </c>
      <c r="BM224" s="16" t="s">
        <v>1196</v>
      </c>
    </row>
    <row r="225" s="1" customFormat="1">
      <c r="B225" s="37"/>
      <c r="C225" s="38"/>
      <c r="D225" s="227" t="s">
        <v>165</v>
      </c>
      <c r="E225" s="38"/>
      <c r="F225" s="228" t="s">
        <v>316</v>
      </c>
      <c r="G225" s="38"/>
      <c r="H225" s="38"/>
      <c r="I225" s="142"/>
      <c r="J225" s="38"/>
      <c r="K225" s="38"/>
      <c r="L225" s="42"/>
      <c r="M225" s="229"/>
      <c r="N225" s="78"/>
      <c r="O225" s="78"/>
      <c r="P225" s="78"/>
      <c r="Q225" s="78"/>
      <c r="R225" s="78"/>
      <c r="S225" s="78"/>
      <c r="T225" s="79"/>
      <c r="AT225" s="16" t="s">
        <v>165</v>
      </c>
      <c r="AU225" s="16" t="s">
        <v>79</v>
      </c>
    </row>
    <row r="226" s="13" customFormat="1">
      <c r="B226" s="241"/>
      <c r="C226" s="242"/>
      <c r="D226" s="227" t="s">
        <v>169</v>
      </c>
      <c r="E226" s="243" t="s">
        <v>1</v>
      </c>
      <c r="F226" s="244" t="s">
        <v>1197</v>
      </c>
      <c r="G226" s="242"/>
      <c r="H226" s="245">
        <v>0.51100000000000001</v>
      </c>
      <c r="I226" s="246"/>
      <c r="J226" s="242"/>
      <c r="K226" s="242"/>
      <c r="L226" s="247"/>
      <c r="M226" s="248"/>
      <c r="N226" s="249"/>
      <c r="O226" s="249"/>
      <c r="P226" s="249"/>
      <c r="Q226" s="249"/>
      <c r="R226" s="249"/>
      <c r="S226" s="249"/>
      <c r="T226" s="250"/>
      <c r="AT226" s="251" t="s">
        <v>169</v>
      </c>
      <c r="AU226" s="251" t="s">
        <v>79</v>
      </c>
      <c r="AV226" s="13" t="s">
        <v>79</v>
      </c>
      <c r="AW226" s="13" t="s">
        <v>34</v>
      </c>
      <c r="AX226" s="13" t="s">
        <v>21</v>
      </c>
      <c r="AY226" s="251" t="s">
        <v>156</v>
      </c>
    </row>
    <row r="227" s="11" customFormat="1" ht="22.8" customHeight="1">
      <c r="B227" s="199"/>
      <c r="C227" s="200"/>
      <c r="D227" s="201" t="s">
        <v>70</v>
      </c>
      <c r="E227" s="213" t="s">
        <v>79</v>
      </c>
      <c r="F227" s="213" t="s">
        <v>320</v>
      </c>
      <c r="G227" s="200"/>
      <c r="H227" s="200"/>
      <c r="I227" s="203"/>
      <c r="J227" s="214">
        <f>BK227</f>
        <v>0</v>
      </c>
      <c r="K227" s="200"/>
      <c r="L227" s="205"/>
      <c r="M227" s="206"/>
      <c r="N227" s="207"/>
      <c r="O227" s="207"/>
      <c r="P227" s="208">
        <f>SUM(P228:P285)</f>
        <v>0</v>
      </c>
      <c r="Q227" s="207"/>
      <c r="R227" s="208">
        <f>SUM(R228:R285)</f>
        <v>24.012121348099999</v>
      </c>
      <c r="S227" s="207"/>
      <c r="T227" s="209">
        <f>SUM(T228:T285)</f>
        <v>0</v>
      </c>
      <c r="AR227" s="210" t="s">
        <v>21</v>
      </c>
      <c r="AT227" s="211" t="s">
        <v>70</v>
      </c>
      <c r="AU227" s="211" t="s">
        <v>21</v>
      </c>
      <c r="AY227" s="210" t="s">
        <v>156</v>
      </c>
      <c r="BK227" s="212">
        <f>SUM(BK228:BK285)</f>
        <v>0</v>
      </c>
    </row>
    <row r="228" s="1" customFormat="1" ht="16.5" customHeight="1">
      <c r="B228" s="37"/>
      <c r="C228" s="215" t="s">
        <v>7</v>
      </c>
      <c r="D228" s="215" t="s">
        <v>158</v>
      </c>
      <c r="E228" s="216" t="s">
        <v>1198</v>
      </c>
      <c r="F228" s="217" t="s">
        <v>1199</v>
      </c>
      <c r="G228" s="218" t="s">
        <v>177</v>
      </c>
      <c r="H228" s="219">
        <v>1.0569999999999999</v>
      </c>
      <c r="I228" s="220"/>
      <c r="J228" s="221">
        <f>ROUND(I228*H228,2)</f>
        <v>0</v>
      </c>
      <c r="K228" s="217" t="s">
        <v>162</v>
      </c>
      <c r="L228" s="42"/>
      <c r="M228" s="222" t="s">
        <v>1</v>
      </c>
      <c r="N228" s="223" t="s">
        <v>42</v>
      </c>
      <c r="O228" s="78"/>
      <c r="P228" s="224">
        <f>O228*H228</f>
        <v>0</v>
      </c>
      <c r="Q228" s="224">
        <v>1.98</v>
      </c>
      <c r="R228" s="224">
        <f>Q228*H228</f>
        <v>2.0928599999999999</v>
      </c>
      <c r="S228" s="224">
        <v>0</v>
      </c>
      <c r="T228" s="225">
        <f>S228*H228</f>
        <v>0</v>
      </c>
      <c r="AR228" s="16" t="s">
        <v>163</v>
      </c>
      <c r="AT228" s="16" t="s">
        <v>158</v>
      </c>
      <c r="AU228" s="16" t="s">
        <v>79</v>
      </c>
      <c r="AY228" s="16" t="s">
        <v>156</v>
      </c>
      <c r="BE228" s="226">
        <f>IF(N228="základní",J228,0)</f>
        <v>0</v>
      </c>
      <c r="BF228" s="226">
        <f>IF(N228="snížená",J228,0)</f>
        <v>0</v>
      </c>
      <c r="BG228" s="226">
        <f>IF(N228="zákl. přenesená",J228,0)</f>
        <v>0</v>
      </c>
      <c r="BH228" s="226">
        <f>IF(N228="sníž. přenesená",J228,0)</f>
        <v>0</v>
      </c>
      <c r="BI228" s="226">
        <f>IF(N228="nulová",J228,0)</f>
        <v>0</v>
      </c>
      <c r="BJ228" s="16" t="s">
        <v>21</v>
      </c>
      <c r="BK228" s="226">
        <f>ROUND(I228*H228,2)</f>
        <v>0</v>
      </c>
      <c r="BL228" s="16" t="s">
        <v>163</v>
      </c>
      <c r="BM228" s="16" t="s">
        <v>1200</v>
      </c>
    </row>
    <row r="229" s="1" customFormat="1">
      <c r="B229" s="37"/>
      <c r="C229" s="38"/>
      <c r="D229" s="227" t="s">
        <v>165</v>
      </c>
      <c r="E229" s="38"/>
      <c r="F229" s="228" t="s">
        <v>1201</v>
      </c>
      <c r="G229" s="38"/>
      <c r="H229" s="38"/>
      <c r="I229" s="142"/>
      <c r="J229" s="38"/>
      <c r="K229" s="38"/>
      <c r="L229" s="42"/>
      <c r="M229" s="229"/>
      <c r="N229" s="78"/>
      <c r="O229" s="78"/>
      <c r="P229" s="78"/>
      <c r="Q229" s="78"/>
      <c r="R229" s="78"/>
      <c r="S229" s="78"/>
      <c r="T229" s="79"/>
      <c r="AT229" s="16" t="s">
        <v>165</v>
      </c>
      <c r="AU229" s="16" t="s">
        <v>79</v>
      </c>
    </row>
    <row r="230" s="1" customFormat="1">
      <c r="B230" s="37"/>
      <c r="C230" s="38"/>
      <c r="D230" s="227" t="s">
        <v>167</v>
      </c>
      <c r="E230" s="38"/>
      <c r="F230" s="230" t="s">
        <v>1202</v>
      </c>
      <c r="G230" s="38"/>
      <c r="H230" s="38"/>
      <c r="I230" s="142"/>
      <c r="J230" s="38"/>
      <c r="K230" s="38"/>
      <c r="L230" s="42"/>
      <c r="M230" s="229"/>
      <c r="N230" s="78"/>
      <c r="O230" s="78"/>
      <c r="P230" s="78"/>
      <c r="Q230" s="78"/>
      <c r="R230" s="78"/>
      <c r="S230" s="78"/>
      <c r="T230" s="79"/>
      <c r="AT230" s="16" t="s">
        <v>167</v>
      </c>
      <c r="AU230" s="16" t="s">
        <v>79</v>
      </c>
    </row>
    <row r="231" s="12" customFormat="1">
      <c r="B231" s="231"/>
      <c r="C231" s="232"/>
      <c r="D231" s="227" t="s">
        <v>169</v>
      </c>
      <c r="E231" s="233" t="s">
        <v>1</v>
      </c>
      <c r="F231" s="234" t="s">
        <v>1203</v>
      </c>
      <c r="G231" s="232"/>
      <c r="H231" s="233" t="s">
        <v>1</v>
      </c>
      <c r="I231" s="235"/>
      <c r="J231" s="232"/>
      <c r="K231" s="232"/>
      <c r="L231" s="236"/>
      <c r="M231" s="237"/>
      <c r="N231" s="238"/>
      <c r="O231" s="238"/>
      <c r="P231" s="238"/>
      <c r="Q231" s="238"/>
      <c r="R231" s="238"/>
      <c r="S231" s="238"/>
      <c r="T231" s="239"/>
      <c r="AT231" s="240" t="s">
        <v>169</v>
      </c>
      <c r="AU231" s="240" t="s">
        <v>79</v>
      </c>
      <c r="AV231" s="12" t="s">
        <v>21</v>
      </c>
      <c r="AW231" s="12" t="s">
        <v>34</v>
      </c>
      <c r="AX231" s="12" t="s">
        <v>71</v>
      </c>
      <c r="AY231" s="240" t="s">
        <v>156</v>
      </c>
    </row>
    <row r="232" s="13" customFormat="1">
      <c r="B232" s="241"/>
      <c r="C232" s="242"/>
      <c r="D232" s="227" t="s">
        <v>169</v>
      </c>
      <c r="E232" s="243" t="s">
        <v>1</v>
      </c>
      <c r="F232" s="244" t="s">
        <v>1204</v>
      </c>
      <c r="G232" s="242"/>
      <c r="H232" s="245">
        <v>0.39700000000000002</v>
      </c>
      <c r="I232" s="246"/>
      <c r="J232" s="242"/>
      <c r="K232" s="242"/>
      <c r="L232" s="247"/>
      <c r="M232" s="248"/>
      <c r="N232" s="249"/>
      <c r="O232" s="249"/>
      <c r="P232" s="249"/>
      <c r="Q232" s="249"/>
      <c r="R232" s="249"/>
      <c r="S232" s="249"/>
      <c r="T232" s="250"/>
      <c r="AT232" s="251" t="s">
        <v>169</v>
      </c>
      <c r="AU232" s="251" t="s">
        <v>79</v>
      </c>
      <c r="AV232" s="13" t="s">
        <v>79</v>
      </c>
      <c r="AW232" s="13" t="s">
        <v>34</v>
      </c>
      <c r="AX232" s="13" t="s">
        <v>71</v>
      </c>
      <c r="AY232" s="251" t="s">
        <v>156</v>
      </c>
    </row>
    <row r="233" s="12" customFormat="1">
      <c r="B233" s="231"/>
      <c r="C233" s="232"/>
      <c r="D233" s="227" t="s">
        <v>169</v>
      </c>
      <c r="E233" s="233" t="s">
        <v>1</v>
      </c>
      <c r="F233" s="234" t="s">
        <v>1205</v>
      </c>
      <c r="G233" s="232"/>
      <c r="H233" s="233" t="s">
        <v>1</v>
      </c>
      <c r="I233" s="235"/>
      <c r="J233" s="232"/>
      <c r="K233" s="232"/>
      <c r="L233" s="236"/>
      <c r="M233" s="237"/>
      <c r="N233" s="238"/>
      <c r="O233" s="238"/>
      <c r="P233" s="238"/>
      <c r="Q233" s="238"/>
      <c r="R233" s="238"/>
      <c r="S233" s="238"/>
      <c r="T233" s="239"/>
      <c r="AT233" s="240" t="s">
        <v>169</v>
      </c>
      <c r="AU233" s="240" t="s">
        <v>79</v>
      </c>
      <c r="AV233" s="12" t="s">
        <v>21</v>
      </c>
      <c r="AW233" s="12" t="s">
        <v>34</v>
      </c>
      <c r="AX233" s="12" t="s">
        <v>71</v>
      </c>
      <c r="AY233" s="240" t="s">
        <v>156</v>
      </c>
    </row>
    <row r="234" s="13" customFormat="1">
      <c r="B234" s="241"/>
      <c r="C234" s="242"/>
      <c r="D234" s="227" t="s">
        <v>169</v>
      </c>
      <c r="E234" s="243" t="s">
        <v>1</v>
      </c>
      <c r="F234" s="244" t="s">
        <v>1206</v>
      </c>
      <c r="G234" s="242"/>
      <c r="H234" s="245">
        <v>0.58799999999999997</v>
      </c>
      <c r="I234" s="246"/>
      <c r="J234" s="242"/>
      <c r="K234" s="242"/>
      <c r="L234" s="247"/>
      <c r="M234" s="248"/>
      <c r="N234" s="249"/>
      <c r="O234" s="249"/>
      <c r="P234" s="249"/>
      <c r="Q234" s="249"/>
      <c r="R234" s="249"/>
      <c r="S234" s="249"/>
      <c r="T234" s="250"/>
      <c r="AT234" s="251" t="s">
        <v>169</v>
      </c>
      <c r="AU234" s="251" t="s">
        <v>79</v>
      </c>
      <c r="AV234" s="13" t="s">
        <v>79</v>
      </c>
      <c r="AW234" s="13" t="s">
        <v>34</v>
      </c>
      <c r="AX234" s="13" t="s">
        <v>71</v>
      </c>
      <c r="AY234" s="251" t="s">
        <v>156</v>
      </c>
    </row>
    <row r="235" s="12" customFormat="1">
      <c r="B235" s="231"/>
      <c r="C235" s="232"/>
      <c r="D235" s="227" t="s">
        <v>169</v>
      </c>
      <c r="E235" s="233" t="s">
        <v>1</v>
      </c>
      <c r="F235" s="234" t="s">
        <v>1207</v>
      </c>
      <c r="G235" s="232"/>
      <c r="H235" s="233" t="s">
        <v>1</v>
      </c>
      <c r="I235" s="235"/>
      <c r="J235" s="232"/>
      <c r="K235" s="232"/>
      <c r="L235" s="236"/>
      <c r="M235" s="237"/>
      <c r="N235" s="238"/>
      <c r="O235" s="238"/>
      <c r="P235" s="238"/>
      <c r="Q235" s="238"/>
      <c r="R235" s="238"/>
      <c r="S235" s="238"/>
      <c r="T235" s="239"/>
      <c r="AT235" s="240" t="s">
        <v>169</v>
      </c>
      <c r="AU235" s="240" t="s">
        <v>79</v>
      </c>
      <c r="AV235" s="12" t="s">
        <v>21</v>
      </c>
      <c r="AW235" s="12" t="s">
        <v>34</v>
      </c>
      <c r="AX235" s="12" t="s">
        <v>71</v>
      </c>
      <c r="AY235" s="240" t="s">
        <v>156</v>
      </c>
    </row>
    <row r="236" s="13" customFormat="1">
      <c r="B236" s="241"/>
      <c r="C236" s="242"/>
      <c r="D236" s="227" t="s">
        <v>169</v>
      </c>
      <c r="E236" s="243" t="s">
        <v>1</v>
      </c>
      <c r="F236" s="244" t="s">
        <v>1208</v>
      </c>
      <c r="G236" s="242"/>
      <c r="H236" s="245">
        <v>0.071999999999999995</v>
      </c>
      <c r="I236" s="246"/>
      <c r="J236" s="242"/>
      <c r="K236" s="242"/>
      <c r="L236" s="247"/>
      <c r="M236" s="248"/>
      <c r="N236" s="249"/>
      <c r="O236" s="249"/>
      <c r="P236" s="249"/>
      <c r="Q236" s="249"/>
      <c r="R236" s="249"/>
      <c r="S236" s="249"/>
      <c r="T236" s="250"/>
      <c r="AT236" s="251" t="s">
        <v>169</v>
      </c>
      <c r="AU236" s="251" t="s">
        <v>79</v>
      </c>
      <c r="AV236" s="13" t="s">
        <v>79</v>
      </c>
      <c r="AW236" s="13" t="s">
        <v>34</v>
      </c>
      <c r="AX236" s="13" t="s">
        <v>71</v>
      </c>
      <c r="AY236" s="251" t="s">
        <v>156</v>
      </c>
    </row>
    <row r="237" s="14" customFormat="1">
      <c r="B237" s="252"/>
      <c r="C237" s="253"/>
      <c r="D237" s="227" t="s">
        <v>169</v>
      </c>
      <c r="E237" s="254" t="s">
        <v>1</v>
      </c>
      <c r="F237" s="255" t="s">
        <v>174</v>
      </c>
      <c r="G237" s="253"/>
      <c r="H237" s="256">
        <v>1.0569999999999999</v>
      </c>
      <c r="I237" s="257"/>
      <c r="J237" s="253"/>
      <c r="K237" s="253"/>
      <c r="L237" s="258"/>
      <c r="M237" s="259"/>
      <c r="N237" s="260"/>
      <c r="O237" s="260"/>
      <c r="P237" s="260"/>
      <c r="Q237" s="260"/>
      <c r="R237" s="260"/>
      <c r="S237" s="260"/>
      <c r="T237" s="261"/>
      <c r="AT237" s="262" t="s">
        <v>169</v>
      </c>
      <c r="AU237" s="262" t="s">
        <v>79</v>
      </c>
      <c r="AV237" s="14" t="s">
        <v>163</v>
      </c>
      <c r="AW237" s="14" t="s">
        <v>34</v>
      </c>
      <c r="AX237" s="14" t="s">
        <v>21</v>
      </c>
      <c r="AY237" s="262" t="s">
        <v>156</v>
      </c>
    </row>
    <row r="238" s="1" customFormat="1" ht="16.5" customHeight="1">
      <c r="B238" s="37"/>
      <c r="C238" s="215" t="s">
        <v>321</v>
      </c>
      <c r="D238" s="215" t="s">
        <v>158</v>
      </c>
      <c r="E238" s="216" t="s">
        <v>1209</v>
      </c>
      <c r="F238" s="217" t="s">
        <v>1210</v>
      </c>
      <c r="G238" s="218" t="s">
        <v>177</v>
      </c>
      <c r="H238" s="219">
        <v>4.2750000000000004</v>
      </c>
      <c r="I238" s="220"/>
      <c r="J238" s="221">
        <f>ROUND(I238*H238,2)</f>
        <v>0</v>
      </c>
      <c r="K238" s="217" t="s">
        <v>162</v>
      </c>
      <c r="L238" s="42"/>
      <c r="M238" s="222" t="s">
        <v>1</v>
      </c>
      <c r="N238" s="223" t="s">
        <v>42</v>
      </c>
      <c r="O238" s="78"/>
      <c r="P238" s="224">
        <f>O238*H238</f>
        <v>0</v>
      </c>
      <c r="Q238" s="224">
        <v>2.5262479999999998</v>
      </c>
      <c r="R238" s="224">
        <f>Q238*H238</f>
        <v>10.7997102</v>
      </c>
      <c r="S238" s="224">
        <v>0</v>
      </c>
      <c r="T238" s="225">
        <f>S238*H238</f>
        <v>0</v>
      </c>
      <c r="AR238" s="16" t="s">
        <v>163</v>
      </c>
      <c r="AT238" s="16" t="s">
        <v>158</v>
      </c>
      <c r="AU238" s="16" t="s">
        <v>79</v>
      </c>
      <c r="AY238" s="16" t="s">
        <v>156</v>
      </c>
      <c r="BE238" s="226">
        <f>IF(N238="základní",J238,0)</f>
        <v>0</v>
      </c>
      <c r="BF238" s="226">
        <f>IF(N238="snížená",J238,0)</f>
        <v>0</v>
      </c>
      <c r="BG238" s="226">
        <f>IF(N238="zákl. přenesená",J238,0)</f>
        <v>0</v>
      </c>
      <c r="BH238" s="226">
        <f>IF(N238="sníž. přenesená",J238,0)</f>
        <v>0</v>
      </c>
      <c r="BI238" s="226">
        <f>IF(N238="nulová",J238,0)</f>
        <v>0</v>
      </c>
      <c r="BJ238" s="16" t="s">
        <v>21</v>
      </c>
      <c r="BK238" s="226">
        <f>ROUND(I238*H238,2)</f>
        <v>0</v>
      </c>
      <c r="BL238" s="16" t="s">
        <v>163</v>
      </c>
      <c r="BM238" s="16" t="s">
        <v>1211</v>
      </c>
    </row>
    <row r="239" s="1" customFormat="1">
      <c r="B239" s="37"/>
      <c r="C239" s="38"/>
      <c r="D239" s="227" t="s">
        <v>165</v>
      </c>
      <c r="E239" s="38"/>
      <c r="F239" s="228" t="s">
        <v>1212</v>
      </c>
      <c r="G239" s="38"/>
      <c r="H239" s="38"/>
      <c r="I239" s="142"/>
      <c r="J239" s="38"/>
      <c r="K239" s="38"/>
      <c r="L239" s="42"/>
      <c r="M239" s="229"/>
      <c r="N239" s="78"/>
      <c r="O239" s="78"/>
      <c r="P239" s="78"/>
      <c r="Q239" s="78"/>
      <c r="R239" s="78"/>
      <c r="S239" s="78"/>
      <c r="T239" s="79"/>
      <c r="AT239" s="16" t="s">
        <v>165</v>
      </c>
      <c r="AU239" s="16" t="s">
        <v>79</v>
      </c>
    </row>
    <row r="240" s="1" customFormat="1">
      <c r="B240" s="37"/>
      <c r="C240" s="38"/>
      <c r="D240" s="227" t="s">
        <v>167</v>
      </c>
      <c r="E240" s="38"/>
      <c r="F240" s="230" t="s">
        <v>1213</v>
      </c>
      <c r="G240" s="38"/>
      <c r="H240" s="38"/>
      <c r="I240" s="142"/>
      <c r="J240" s="38"/>
      <c r="K240" s="38"/>
      <c r="L240" s="42"/>
      <c r="M240" s="229"/>
      <c r="N240" s="78"/>
      <c r="O240" s="78"/>
      <c r="P240" s="78"/>
      <c r="Q240" s="78"/>
      <c r="R240" s="78"/>
      <c r="S240" s="78"/>
      <c r="T240" s="79"/>
      <c r="AT240" s="16" t="s">
        <v>167</v>
      </c>
      <c r="AU240" s="16" t="s">
        <v>79</v>
      </c>
    </row>
    <row r="241" s="12" customFormat="1">
      <c r="B241" s="231"/>
      <c r="C241" s="232"/>
      <c r="D241" s="227" t="s">
        <v>169</v>
      </c>
      <c r="E241" s="233" t="s">
        <v>1</v>
      </c>
      <c r="F241" s="234" t="s">
        <v>1214</v>
      </c>
      <c r="G241" s="232"/>
      <c r="H241" s="233" t="s">
        <v>1</v>
      </c>
      <c r="I241" s="235"/>
      <c r="J241" s="232"/>
      <c r="K241" s="232"/>
      <c r="L241" s="236"/>
      <c r="M241" s="237"/>
      <c r="N241" s="238"/>
      <c r="O241" s="238"/>
      <c r="P241" s="238"/>
      <c r="Q241" s="238"/>
      <c r="R241" s="238"/>
      <c r="S241" s="238"/>
      <c r="T241" s="239"/>
      <c r="AT241" s="240" t="s">
        <v>169</v>
      </c>
      <c r="AU241" s="240" t="s">
        <v>79</v>
      </c>
      <c r="AV241" s="12" t="s">
        <v>21</v>
      </c>
      <c r="AW241" s="12" t="s">
        <v>34</v>
      </c>
      <c r="AX241" s="12" t="s">
        <v>71</v>
      </c>
      <c r="AY241" s="240" t="s">
        <v>156</v>
      </c>
    </row>
    <row r="242" s="13" customFormat="1">
      <c r="B242" s="241"/>
      <c r="C242" s="242"/>
      <c r="D242" s="227" t="s">
        <v>169</v>
      </c>
      <c r="E242" s="243" t="s">
        <v>1</v>
      </c>
      <c r="F242" s="244" t="s">
        <v>1215</v>
      </c>
      <c r="G242" s="242"/>
      <c r="H242" s="245">
        <v>4.2750000000000004</v>
      </c>
      <c r="I242" s="246"/>
      <c r="J242" s="242"/>
      <c r="K242" s="242"/>
      <c r="L242" s="247"/>
      <c r="M242" s="248"/>
      <c r="N242" s="249"/>
      <c r="O242" s="249"/>
      <c r="P242" s="249"/>
      <c r="Q242" s="249"/>
      <c r="R242" s="249"/>
      <c r="S242" s="249"/>
      <c r="T242" s="250"/>
      <c r="AT242" s="251" t="s">
        <v>169</v>
      </c>
      <c r="AU242" s="251" t="s">
        <v>79</v>
      </c>
      <c r="AV242" s="13" t="s">
        <v>79</v>
      </c>
      <c r="AW242" s="13" t="s">
        <v>34</v>
      </c>
      <c r="AX242" s="13" t="s">
        <v>71</v>
      </c>
      <c r="AY242" s="251" t="s">
        <v>156</v>
      </c>
    </row>
    <row r="243" s="14" customFormat="1">
      <c r="B243" s="252"/>
      <c r="C243" s="253"/>
      <c r="D243" s="227" t="s">
        <v>169</v>
      </c>
      <c r="E243" s="254" t="s">
        <v>1</v>
      </c>
      <c r="F243" s="255" t="s">
        <v>174</v>
      </c>
      <c r="G243" s="253"/>
      <c r="H243" s="256">
        <v>4.2750000000000004</v>
      </c>
      <c r="I243" s="257"/>
      <c r="J243" s="253"/>
      <c r="K243" s="253"/>
      <c r="L243" s="258"/>
      <c r="M243" s="259"/>
      <c r="N243" s="260"/>
      <c r="O243" s="260"/>
      <c r="P243" s="260"/>
      <c r="Q243" s="260"/>
      <c r="R243" s="260"/>
      <c r="S243" s="260"/>
      <c r="T243" s="261"/>
      <c r="AT243" s="262" t="s">
        <v>169</v>
      </c>
      <c r="AU243" s="262" t="s">
        <v>79</v>
      </c>
      <c r="AV243" s="14" t="s">
        <v>163</v>
      </c>
      <c r="AW243" s="14" t="s">
        <v>34</v>
      </c>
      <c r="AX243" s="14" t="s">
        <v>21</v>
      </c>
      <c r="AY243" s="262" t="s">
        <v>156</v>
      </c>
    </row>
    <row r="244" s="1" customFormat="1" ht="16.5" customHeight="1">
      <c r="B244" s="37"/>
      <c r="C244" s="215" t="s">
        <v>328</v>
      </c>
      <c r="D244" s="215" t="s">
        <v>158</v>
      </c>
      <c r="E244" s="216" t="s">
        <v>329</v>
      </c>
      <c r="F244" s="217" t="s">
        <v>330</v>
      </c>
      <c r="G244" s="218" t="s">
        <v>161</v>
      </c>
      <c r="H244" s="219">
        <v>8.6080000000000005</v>
      </c>
      <c r="I244" s="220"/>
      <c r="J244" s="221">
        <f>ROUND(I244*H244,2)</f>
        <v>0</v>
      </c>
      <c r="K244" s="217" t="s">
        <v>162</v>
      </c>
      <c r="L244" s="42"/>
      <c r="M244" s="222" t="s">
        <v>1</v>
      </c>
      <c r="N244" s="223" t="s">
        <v>42</v>
      </c>
      <c r="O244" s="78"/>
      <c r="P244" s="224">
        <f>O244*H244</f>
        <v>0</v>
      </c>
      <c r="Q244" s="224">
        <v>0.0014357</v>
      </c>
      <c r="R244" s="224">
        <f>Q244*H244</f>
        <v>0.012358505600000002</v>
      </c>
      <c r="S244" s="224">
        <v>0</v>
      </c>
      <c r="T244" s="225">
        <f>S244*H244</f>
        <v>0</v>
      </c>
      <c r="AR244" s="16" t="s">
        <v>163</v>
      </c>
      <c r="AT244" s="16" t="s">
        <v>158</v>
      </c>
      <c r="AU244" s="16" t="s">
        <v>79</v>
      </c>
      <c r="AY244" s="16" t="s">
        <v>156</v>
      </c>
      <c r="BE244" s="226">
        <f>IF(N244="základní",J244,0)</f>
        <v>0</v>
      </c>
      <c r="BF244" s="226">
        <f>IF(N244="snížená",J244,0)</f>
        <v>0</v>
      </c>
      <c r="BG244" s="226">
        <f>IF(N244="zákl. přenesená",J244,0)</f>
        <v>0</v>
      </c>
      <c r="BH244" s="226">
        <f>IF(N244="sníž. přenesená",J244,0)</f>
        <v>0</v>
      </c>
      <c r="BI244" s="226">
        <f>IF(N244="nulová",J244,0)</f>
        <v>0</v>
      </c>
      <c r="BJ244" s="16" t="s">
        <v>21</v>
      </c>
      <c r="BK244" s="226">
        <f>ROUND(I244*H244,2)</f>
        <v>0</v>
      </c>
      <c r="BL244" s="16" t="s">
        <v>163</v>
      </c>
      <c r="BM244" s="16" t="s">
        <v>1216</v>
      </c>
    </row>
    <row r="245" s="1" customFormat="1">
      <c r="B245" s="37"/>
      <c r="C245" s="38"/>
      <c r="D245" s="227" t="s">
        <v>165</v>
      </c>
      <c r="E245" s="38"/>
      <c r="F245" s="228" t="s">
        <v>332</v>
      </c>
      <c r="G245" s="38"/>
      <c r="H245" s="38"/>
      <c r="I245" s="142"/>
      <c r="J245" s="38"/>
      <c r="K245" s="38"/>
      <c r="L245" s="42"/>
      <c r="M245" s="229"/>
      <c r="N245" s="78"/>
      <c r="O245" s="78"/>
      <c r="P245" s="78"/>
      <c r="Q245" s="78"/>
      <c r="R245" s="78"/>
      <c r="S245" s="78"/>
      <c r="T245" s="79"/>
      <c r="AT245" s="16" t="s">
        <v>165</v>
      </c>
      <c r="AU245" s="16" t="s">
        <v>79</v>
      </c>
    </row>
    <row r="246" s="1" customFormat="1">
      <c r="B246" s="37"/>
      <c r="C246" s="38"/>
      <c r="D246" s="227" t="s">
        <v>167</v>
      </c>
      <c r="E246" s="38"/>
      <c r="F246" s="230" t="s">
        <v>333</v>
      </c>
      <c r="G246" s="38"/>
      <c r="H246" s="38"/>
      <c r="I246" s="142"/>
      <c r="J246" s="38"/>
      <c r="K246" s="38"/>
      <c r="L246" s="42"/>
      <c r="M246" s="229"/>
      <c r="N246" s="78"/>
      <c r="O246" s="78"/>
      <c r="P246" s="78"/>
      <c r="Q246" s="78"/>
      <c r="R246" s="78"/>
      <c r="S246" s="78"/>
      <c r="T246" s="79"/>
      <c r="AT246" s="16" t="s">
        <v>167</v>
      </c>
      <c r="AU246" s="16" t="s">
        <v>79</v>
      </c>
    </row>
    <row r="247" s="12" customFormat="1">
      <c r="B247" s="231"/>
      <c r="C247" s="232"/>
      <c r="D247" s="227" t="s">
        <v>169</v>
      </c>
      <c r="E247" s="233" t="s">
        <v>1</v>
      </c>
      <c r="F247" s="234" t="s">
        <v>1217</v>
      </c>
      <c r="G247" s="232"/>
      <c r="H247" s="233" t="s">
        <v>1</v>
      </c>
      <c r="I247" s="235"/>
      <c r="J247" s="232"/>
      <c r="K247" s="232"/>
      <c r="L247" s="236"/>
      <c r="M247" s="237"/>
      <c r="N247" s="238"/>
      <c r="O247" s="238"/>
      <c r="P247" s="238"/>
      <c r="Q247" s="238"/>
      <c r="R247" s="238"/>
      <c r="S247" s="238"/>
      <c r="T247" s="239"/>
      <c r="AT247" s="240" t="s">
        <v>169</v>
      </c>
      <c r="AU247" s="240" t="s">
        <v>79</v>
      </c>
      <c r="AV247" s="12" t="s">
        <v>21</v>
      </c>
      <c r="AW247" s="12" t="s">
        <v>34</v>
      </c>
      <c r="AX247" s="12" t="s">
        <v>71</v>
      </c>
      <c r="AY247" s="240" t="s">
        <v>156</v>
      </c>
    </row>
    <row r="248" s="13" customFormat="1">
      <c r="B248" s="241"/>
      <c r="C248" s="242"/>
      <c r="D248" s="227" t="s">
        <v>169</v>
      </c>
      <c r="E248" s="243" t="s">
        <v>1</v>
      </c>
      <c r="F248" s="244" t="s">
        <v>1218</v>
      </c>
      <c r="G248" s="242"/>
      <c r="H248" s="245">
        <v>1.1399999999999999</v>
      </c>
      <c r="I248" s="246"/>
      <c r="J248" s="242"/>
      <c r="K248" s="242"/>
      <c r="L248" s="247"/>
      <c r="M248" s="248"/>
      <c r="N248" s="249"/>
      <c r="O248" s="249"/>
      <c r="P248" s="249"/>
      <c r="Q248" s="249"/>
      <c r="R248" s="249"/>
      <c r="S248" s="249"/>
      <c r="T248" s="250"/>
      <c r="AT248" s="251" t="s">
        <v>169</v>
      </c>
      <c r="AU248" s="251" t="s">
        <v>79</v>
      </c>
      <c r="AV248" s="13" t="s">
        <v>79</v>
      </c>
      <c r="AW248" s="13" t="s">
        <v>34</v>
      </c>
      <c r="AX248" s="13" t="s">
        <v>71</v>
      </c>
      <c r="AY248" s="251" t="s">
        <v>156</v>
      </c>
    </row>
    <row r="249" s="13" customFormat="1">
      <c r="B249" s="241"/>
      <c r="C249" s="242"/>
      <c r="D249" s="227" t="s">
        <v>169</v>
      </c>
      <c r="E249" s="243" t="s">
        <v>1</v>
      </c>
      <c r="F249" s="244" t="s">
        <v>1219</v>
      </c>
      <c r="G249" s="242"/>
      <c r="H249" s="245">
        <v>5.7000000000000002</v>
      </c>
      <c r="I249" s="246"/>
      <c r="J249" s="242"/>
      <c r="K249" s="242"/>
      <c r="L249" s="247"/>
      <c r="M249" s="248"/>
      <c r="N249" s="249"/>
      <c r="O249" s="249"/>
      <c r="P249" s="249"/>
      <c r="Q249" s="249"/>
      <c r="R249" s="249"/>
      <c r="S249" s="249"/>
      <c r="T249" s="250"/>
      <c r="AT249" s="251" t="s">
        <v>169</v>
      </c>
      <c r="AU249" s="251" t="s">
        <v>79</v>
      </c>
      <c r="AV249" s="13" t="s">
        <v>79</v>
      </c>
      <c r="AW249" s="13" t="s">
        <v>34</v>
      </c>
      <c r="AX249" s="13" t="s">
        <v>71</v>
      </c>
      <c r="AY249" s="251" t="s">
        <v>156</v>
      </c>
    </row>
    <row r="250" s="12" customFormat="1">
      <c r="B250" s="231"/>
      <c r="C250" s="232"/>
      <c r="D250" s="227" t="s">
        <v>169</v>
      </c>
      <c r="E250" s="233" t="s">
        <v>1</v>
      </c>
      <c r="F250" s="234" t="s">
        <v>1220</v>
      </c>
      <c r="G250" s="232"/>
      <c r="H250" s="233" t="s">
        <v>1</v>
      </c>
      <c r="I250" s="235"/>
      <c r="J250" s="232"/>
      <c r="K250" s="232"/>
      <c r="L250" s="236"/>
      <c r="M250" s="237"/>
      <c r="N250" s="238"/>
      <c r="O250" s="238"/>
      <c r="P250" s="238"/>
      <c r="Q250" s="238"/>
      <c r="R250" s="238"/>
      <c r="S250" s="238"/>
      <c r="T250" s="239"/>
      <c r="AT250" s="240" t="s">
        <v>169</v>
      </c>
      <c r="AU250" s="240" t="s">
        <v>79</v>
      </c>
      <c r="AV250" s="12" t="s">
        <v>21</v>
      </c>
      <c r="AW250" s="12" t="s">
        <v>34</v>
      </c>
      <c r="AX250" s="12" t="s">
        <v>71</v>
      </c>
      <c r="AY250" s="240" t="s">
        <v>156</v>
      </c>
    </row>
    <row r="251" s="13" customFormat="1">
      <c r="B251" s="241"/>
      <c r="C251" s="242"/>
      <c r="D251" s="227" t="s">
        <v>169</v>
      </c>
      <c r="E251" s="243" t="s">
        <v>1</v>
      </c>
      <c r="F251" s="244" t="s">
        <v>1221</v>
      </c>
      <c r="G251" s="242"/>
      <c r="H251" s="245">
        <v>1.768</v>
      </c>
      <c r="I251" s="246"/>
      <c r="J251" s="242"/>
      <c r="K251" s="242"/>
      <c r="L251" s="247"/>
      <c r="M251" s="248"/>
      <c r="N251" s="249"/>
      <c r="O251" s="249"/>
      <c r="P251" s="249"/>
      <c r="Q251" s="249"/>
      <c r="R251" s="249"/>
      <c r="S251" s="249"/>
      <c r="T251" s="250"/>
      <c r="AT251" s="251" t="s">
        <v>169</v>
      </c>
      <c r="AU251" s="251" t="s">
        <v>79</v>
      </c>
      <c r="AV251" s="13" t="s">
        <v>79</v>
      </c>
      <c r="AW251" s="13" t="s">
        <v>34</v>
      </c>
      <c r="AX251" s="13" t="s">
        <v>71</v>
      </c>
      <c r="AY251" s="251" t="s">
        <v>156</v>
      </c>
    </row>
    <row r="252" s="14" customFormat="1">
      <c r="B252" s="252"/>
      <c r="C252" s="253"/>
      <c r="D252" s="227" t="s">
        <v>169</v>
      </c>
      <c r="E252" s="254" t="s">
        <v>1</v>
      </c>
      <c r="F252" s="255" t="s">
        <v>174</v>
      </c>
      <c r="G252" s="253"/>
      <c r="H252" s="256">
        <v>8.6080000000000005</v>
      </c>
      <c r="I252" s="257"/>
      <c r="J252" s="253"/>
      <c r="K252" s="253"/>
      <c r="L252" s="258"/>
      <c r="M252" s="259"/>
      <c r="N252" s="260"/>
      <c r="O252" s="260"/>
      <c r="P252" s="260"/>
      <c r="Q252" s="260"/>
      <c r="R252" s="260"/>
      <c r="S252" s="260"/>
      <c r="T252" s="261"/>
      <c r="AT252" s="262" t="s">
        <v>169</v>
      </c>
      <c r="AU252" s="262" t="s">
        <v>79</v>
      </c>
      <c r="AV252" s="14" t="s">
        <v>163</v>
      </c>
      <c r="AW252" s="14" t="s">
        <v>34</v>
      </c>
      <c r="AX252" s="14" t="s">
        <v>21</v>
      </c>
      <c r="AY252" s="262" t="s">
        <v>156</v>
      </c>
    </row>
    <row r="253" s="1" customFormat="1" ht="16.5" customHeight="1">
      <c r="B253" s="37"/>
      <c r="C253" s="215" t="s">
        <v>337</v>
      </c>
      <c r="D253" s="215" t="s">
        <v>158</v>
      </c>
      <c r="E253" s="216" t="s">
        <v>338</v>
      </c>
      <c r="F253" s="217" t="s">
        <v>339</v>
      </c>
      <c r="G253" s="218" t="s">
        <v>161</v>
      </c>
      <c r="H253" s="219">
        <v>8.6080000000000005</v>
      </c>
      <c r="I253" s="220"/>
      <c r="J253" s="221">
        <f>ROUND(I253*H253,2)</f>
        <v>0</v>
      </c>
      <c r="K253" s="217" t="s">
        <v>162</v>
      </c>
      <c r="L253" s="42"/>
      <c r="M253" s="222" t="s">
        <v>1</v>
      </c>
      <c r="N253" s="223" t="s">
        <v>42</v>
      </c>
      <c r="O253" s="78"/>
      <c r="P253" s="224">
        <f>O253*H253</f>
        <v>0</v>
      </c>
      <c r="Q253" s="224">
        <v>3.6000000000000001E-05</v>
      </c>
      <c r="R253" s="224">
        <f>Q253*H253</f>
        <v>0.00030988800000000003</v>
      </c>
      <c r="S253" s="224">
        <v>0</v>
      </c>
      <c r="T253" s="225">
        <f>S253*H253</f>
        <v>0</v>
      </c>
      <c r="AR253" s="16" t="s">
        <v>163</v>
      </c>
      <c r="AT253" s="16" t="s">
        <v>158</v>
      </c>
      <c r="AU253" s="16" t="s">
        <v>79</v>
      </c>
      <c r="AY253" s="16" t="s">
        <v>156</v>
      </c>
      <c r="BE253" s="226">
        <f>IF(N253="základní",J253,0)</f>
        <v>0</v>
      </c>
      <c r="BF253" s="226">
        <f>IF(N253="snížená",J253,0)</f>
        <v>0</v>
      </c>
      <c r="BG253" s="226">
        <f>IF(N253="zákl. přenesená",J253,0)</f>
        <v>0</v>
      </c>
      <c r="BH253" s="226">
        <f>IF(N253="sníž. přenesená",J253,0)</f>
        <v>0</v>
      </c>
      <c r="BI253" s="226">
        <f>IF(N253="nulová",J253,0)</f>
        <v>0</v>
      </c>
      <c r="BJ253" s="16" t="s">
        <v>21</v>
      </c>
      <c r="BK253" s="226">
        <f>ROUND(I253*H253,2)</f>
        <v>0</v>
      </c>
      <c r="BL253" s="16" t="s">
        <v>163</v>
      </c>
      <c r="BM253" s="16" t="s">
        <v>1222</v>
      </c>
    </row>
    <row r="254" s="1" customFormat="1">
      <c r="B254" s="37"/>
      <c r="C254" s="38"/>
      <c r="D254" s="227" t="s">
        <v>165</v>
      </c>
      <c r="E254" s="38"/>
      <c r="F254" s="228" t="s">
        <v>341</v>
      </c>
      <c r="G254" s="38"/>
      <c r="H254" s="38"/>
      <c r="I254" s="142"/>
      <c r="J254" s="38"/>
      <c r="K254" s="38"/>
      <c r="L254" s="42"/>
      <c r="M254" s="229"/>
      <c r="N254" s="78"/>
      <c r="O254" s="78"/>
      <c r="P254" s="78"/>
      <c r="Q254" s="78"/>
      <c r="R254" s="78"/>
      <c r="S254" s="78"/>
      <c r="T254" s="79"/>
      <c r="AT254" s="16" t="s">
        <v>165</v>
      </c>
      <c r="AU254" s="16" t="s">
        <v>79</v>
      </c>
    </row>
    <row r="255" s="1" customFormat="1">
      <c r="B255" s="37"/>
      <c r="C255" s="38"/>
      <c r="D255" s="227" t="s">
        <v>167</v>
      </c>
      <c r="E255" s="38"/>
      <c r="F255" s="230" t="s">
        <v>333</v>
      </c>
      <c r="G255" s="38"/>
      <c r="H255" s="38"/>
      <c r="I255" s="142"/>
      <c r="J255" s="38"/>
      <c r="K255" s="38"/>
      <c r="L255" s="42"/>
      <c r="M255" s="229"/>
      <c r="N255" s="78"/>
      <c r="O255" s="78"/>
      <c r="P255" s="78"/>
      <c r="Q255" s="78"/>
      <c r="R255" s="78"/>
      <c r="S255" s="78"/>
      <c r="T255" s="79"/>
      <c r="AT255" s="16" t="s">
        <v>167</v>
      </c>
      <c r="AU255" s="16" t="s">
        <v>79</v>
      </c>
    </row>
    <row r="256" s="1" customFormat="1" ht="16.5" customHeight="1">
      <c r="B256" s="37"/>
      <c r="C256" s="215" t="s">
        <v>342</v>
      </c>
      <c r="D256" s="215" t="s">
        <v>158</v>
      </c>
      <c r="E256" s="216" t="s">
        <v>409</v>
      </c>
      <c r="F256" s="217" t="s">
        <v>410</v>
      </c>
      <c r="G256" s="218" t="s">
        <v>282</v>
      </c>
      <c r="H256" s="219">
        <v>0.42799999999999999</v>
      </c>
      <c r="I256" s="220"/>
      <c r="J256" s="221">
        <f>ROUND(I256*H256,2)</f>
        <v>0</v>
      </c>
      <c r="K256" s="217" t="s">
        <v>162</v>
      </c>
      <c r="L256" s="42"/>
      <c r="M256" s="222" t="s">
        <v>1</v>
      </c>
      <c r="N256" s="223" t="s">
        <v>42</v>
      </c>
      <c r="O256" s="78"/>
      <c r="P256" s="224">
        <f>O256*H256</f>
        <v>0</v>
      </c>
      <c r="Q256" s="224">
        <v>1.0597380000000001</v>
      </c>
      <c r="R256" s="224">
        <f>Q256*H256</f>
        <v>0.45356786400000004</v>
      </c>
      <c r="S256" s="224">
        <v>0</v>
      </c>
      <c r="T256" s="225">
        <f>S256*H256</f>
        <v>0</v>
      </c>
      <c r="AR256" s="16" t="s">
        <v>163</v>
      </c>
      <c r="AT256" s="16" t="s">
        <v>158</v>
      </c>
      <c r="AU256" s="16" t="s">
        <v>79</v>
      </c>
      <c r="AY256" s="16" t="s">
        <v>156</v>
      </c>
      <c r="BE256" s="226">
        <f>IF(N256="základní",J256,0)</f>
        <v>0</v>
      </c>
      <c r="BF256" s="226">
        <f>IF(N256="snížená",J256,0)</f>
        <v>0</v>
      </c>
      <c r="BG256" s="226">
        <f>IF(N256="zákl. přenesená",J256,0)</f>
        <v>0</v>
      </c>
      <c r="BH256" s="226">
        <f>IF(N256="sníž. přenesená",J256,0)</f>
        <v>0</v>
      </c>
      <c r="BI256" s="226">
        <f>IF(N256="nulová",J256,0)</f>
        <v>0</v>
      </c>
      <c r="BJ256" s="16" t="s">
        <v>21</v>
      </c>
      <c r="BK256" s="226">
        <f>ROUND(I256*H256,2)</f>
        <v>0</v>
      </c>
      <c r="BL256" s="16" t="s">
        <v>163</v>
      </c>
      <c r="BM256" s="16" t="s">
        <v>1223</v>
      </c>
    </row>
    <row r="257" s="1" customFormat="1">
      <c r="B257" s="37"/>
      <c r="C257" s="38"/>
      <c r="D257" s="227" t="s">
        <v>165</v>
      </c>
      <c r="E257" s="38"/>
      <c r="F257" s="228" t="s">
        <v>412</v>
      </c>
      <c r="G257" s="38"/>
      <c r="H257" s="38"/>
      <c r="I257" s="142"/>
      <c r="J257" s="38"/>
      <c r="K257" s="38"/>
      <c r="L257" s="42"/>
      <c r="M257" s="229"/>
      <c r="N257" s="78"/>
      <c r="O257" s="78"/>
      <c r="P257" s="78"/>
      <c r="Q257" s="78"/>
      <c r="R257" s="78"/>
      <c r="S257" s="78"/>
      <c r="T257" s="79"/>
      <c r="AT257" s="16" t="s">
        <v>165</v>
      </c>
      <c r="AU257" s="16" t="s">
        <v>79</v>
      </c>
    </row>
    <row r="258" s="1" customFormat="1">
      <c r="B258" s="37"/>
      <c r="C258" s="38"/>
      <c r="D258" s="227" t="s">
        <v>167</v>
      </c>
      <c r="E258" s="38"/>
      <c r="F258" s="230" t="s">
        <v>366</v>
      </c>
      <c r="G258" s="38"/>
      <c r="H258" s="38"/>
      <c r="I258" s="142"/>
      <c r="J258" s="38"/>
      <c r="K258" s="38"/>
      <c r="L258" s="42"/>
      <c r="M258" s="229"/>
      <c r="N258" s="78"/>
      <c r="O258" s="78"/>
      <c r="P258" s="78"/>
      <c r="Q258" s="78"/>
      <c r="R258" s="78"/>
      <c r="S258" s="78"/>
      <c r="T258" s="79"/>
      <c r="AT258" s="16" t="s">
        <v>167</v>
      </c>
      <c r="AU258" s="16" t="s">
        <v>79</v>
      </c>
    </row>
    <row r="259" s="12" customFormat="1">
      <c r="B259" s="231"/>
      <c r="C259" s="232"/>
      <c r="D259" s="227" t="s">
        <v>169</v>
      </c>
      <c r="E259" s="233" t="s">
        <v>1</v>
      </c>
      <c r="F259" s="234" t="s">
        <v>1224</v>
      </c>
      <c r="G259" s="232"/>
      <c r="H259" s="233" t="s">
        <v>1</v>
      </c>
      <c r="I259" s="235"/>
      <c r="J259" s="232"/>
      <c r="K259" s="232"/>
      <c r="L259" s="236"/>
      <c r="M259" s="237"/>
      <c r="N259" s="238"/>
      <c r="O259" s="238"/>
      <c r="P259" s="238"/>
      <c r="Q259" s="238"/>
      <c r="R259" s="238"/>
      <c r="S259" s="238"/>
      <c r="T259" s="239"/>
      <c r="AT259" s="240" t="s">
        <v>169</v>
      </c>
      <c r="AU259" s="240" t="s">
        <v>79</v>
      </c>
      <c r="AV259" s="12" t="s">
        <v>21</v>
      </c>
      <c r="AW259" s="12" t="s">
        <v>34</v>
      </c>
      <c r="AX259" s="12" t="s">
        <v>71</v>
      </c>
      <c r="AY259" s="240" t="s">
        <v>156</v>
      </c>
    </row>
    <row r="260" s="13" customFormat="1">
      <c r="B260" s="241"/>
      <c r="C260" s="242"/>
      <c r="D260" s="227" t="s">
        <v>169</v>
      </c>
      <c r="E260" s="243" t="s">
        <v>1</v>
      </c>
      <c r="F260" s="244" t="s">
        <v>1225</v>
      </c>
      <c r="G260" s="242"/>
      <c r="H260" s="245">
        <v>0.42799999999999999</v>
      </c>
      <c r="I260" s="246"/>
      <c r="J260" s="242"/>
      <c r="K260" s="242"/>
      <c r="L260" s="247"/>
      <c r="M260" s="248"/>
      <c r="N260" s="249"/>
      <c r="O260" s="249"/>
      <c r="P260" s="249"/>
      <c r="Q260" s="249"/>
      <c r="R260" s="249"/>
      <c r="S260" s="249"/>
      <c r="T260" s="250"/>
      <c r="AT260" s="251" t="s">
        <v>169</v>
      </c>
      <c r="AU260" s="251" t="s">
        <v>79</v>
      </c>
      <c r="AV260" s="13" t="s">
        <v>79</v>
      </c>
      <c r="AW260" s="13" t="s">
        <v>34</v>
      </c>
      <c r="AX260" s="13" t="s">
        <v>71</v>
      </c>
      <c r="AY260" s="251" t="s">
        <v>156</v>
      </c>
    </row>
    <row r="261" s="14" customFormat="1">
      <c r="B261" s="252"/>
      <c r="C261" s="253"/>
      <c r="D261" s="227" t="s">
        <v>169</v>
      </c>
      <c r="E261" s="254" t="s">
        <v>1</v>
      </c>
      <c r="F261" s="255" t="s">
        <v>174</v>
      </c>
      <c r="G261" s="253"/>
      <c r="H261" s="256">
        <v>0.42799999999999999</v>
      </c>
      <c r="I261" s="257"/>
      <c r="J261" s="253"/>
      <c r="K261" s="253"/>
      <c r="L261" s="258"/>
      <c r="M261" s="259"/>
      <c r="N261" s="260"/>
      <c r="O261" s="260"/>
      <c r="P261" s="260"/>
      <c r="Q261" s="260"/>
      <c r="R261" s="260"/>
      <c r="S261" s="260"/>
      <c r="T261" s="261"/>
      <c r="AT261" s="262" t="s">
        <v>169</v>
      </c>
      <c r="AU261" s="262" t="s">
        <v>79</v>
      </c>
      <c r="AV261" s="14" t="s">
        <v>163</v>
      </c>
      <c r="AW261" s="14" t="s">
        <v>34</v>
      </c>
      <c r="AX261" s="14" t="s">
        <v>21</v>
      </c>
      <c r="AY261" s="262" t="s">
        <v>156</v>
      </c>
    </row>
    <row r="262" s="1" customFormat="1" ht="16.5" customHeight="1">
      <c r="B262" s="37"/>
      <c r="C262" s="215" t="s">
        <v>349</v>
      </c>
      <c r="D262" s="215" t="s">
        <v>158</v>
      </c>
      <c r="E262" s="216" t="s">
        <v>1226</v>
      </c>
      <c r="F262" s="217" t="s">
        <v>1227</v>
      </c>
      <c r="G262" s="218" t="s">
        <v>177</v>
      </c>
      <c r="H262" s="219">
        <v>4.1920000000000002</v>
      </c>
      <c r="I262" s="220"/>
      <c r="J262" s="221">
        <f>ROUND(I262*H262,2)</f>
        <v>0</v>
      </c>
      <c r="K262" s="217" t="s">
        <v>162</v>
      </c>
      <c r="L262" s="42"/>
      <c r="M262" s="222" t="s">
        <v>1</v>
      </c>
      <c r="N262" s="223" t="s">
        <v>42</v>
      </c>
      <c r="O262" s="78"/>
      <c r="P262" s="224">
        <f>O262*H262</f>
        <v>0</v>
      </c>
      <c r="Q262" s="224">
        <v>2.5359639999999999</v>
      </c>
      <c r="R262" s="224">
        <f>Q262*H262</f>
        <v>10.630761088</v>
      </c>
      <c r="S262" s="224">
        <v>0</v>
      </c>
      <c r="T262" s="225">
        <f>S262*H262</f>
        <v>0</v>
      </c>
      <c r="AR262" s="16" t="s">
        <v>163</v>
      </c>
      <c r="AT262" s="16" t="s">
        <v>158</v>
      </c>
      <c r="AU262" s="16" t="s">
        <v>79</v>
      </c>
      <c r="AY262" s="16" t="s">
        <v>156</v>
      </c>
      <c r="BE262" s="226">
        <f>IF(N262="základní",J262,0)</f>
        <v>0</v>
      </c>
      <c r="BF262" s="226">
        <f>IF(N262="snížená",J262,0)</f>
        <v>0</v>
      </c>
      <c r="BG262" s="226">
        <f>IF(N262="zákl. přenesená",J262,0)</f>
        <v>0</v>
      </c>
      <c r="BH262" s="226">
        <f>IF(N262="sníž. přenesená",J262,0)</f>
        <v>0</v>
      </c>
      <c r="BI262" s="226">
        <f>IF(N262="nulová",J262,0)</f>
        <v>0</v>
      </c>
      <c r="BJ262" s="16" t="s">
        <v>21</v>
      </c>
      <c r="BK262" s="226">
        <f>ROUND(I262*H262,2)</f>
        <v>0</v>
      </c>
      <c r="BL262" s="16" t="s">
        <v>163</v>
      </c>
      <c r="BM262" s="16" t="s">
        <v>1228</v>
      </c>
    </row>
    <row r="263" s="1" customFormat="1">
      <c r="B263" s="37"/>
      <c r="C263" s="38"/>
      <c r="D263" s="227" t="s">
        <v>165</v>
      </c>
      <c r="E263" s="38"/>
      <c r="F263" s="228" t="s">
        <v>1229</v>
      </c>
      <c r="G263" s="38"/>
      <c r="H263" s="38"/>
      <c r="I263" s="142"/>
      <c r="J263" s="38"/>
      <c r="K263" s="38"/>
      <c r="L263" s="42"/>
      <c r="M263" s="229"/>
      <c r="N263" s="78"/>
      <c r="O263" s="78"/>
      <c r="P263" s="78"/>
      <c r="Q263" s="78"/>
      <c r="R263" s="78"/>
      <c r="S263" s="78"/>
      <c r="T263" s="79"/>
      <c r="AT263" s="16" t="s">
        <v>165</v>
      </c>
      <c r="AU263" s="16" t="s">
        <v>79</v>
      </c>
    </row>
    <row r="264" s="1" customFormat="1">
      <c r="B264" s="37"/>
      <c r="C264" s="38"/>
      <c r="D264" s="227" t="s">
        <v>167</v>
      </c>
      <c r="E264" s="38"/>
      <c r="F264" s="230" t="s">
        <v>1230</v>
      </c>
      <c r="G264" s="38"/>
      <c r="H264" s="38"/>
      <c r="I264" s="142"/>
      <c r="J264" s="38"/>
      <c r="K264" s="38"/>
      <c r="L264" s="42"/>
      <c r="M264" s="229"/>
      <c r="N264" s="78"/>
      <c r="O264" s="78"/>
      <c r="P264" s="78"/>
      <c r="Q264" s="78"/>
      <c r="R264" s="78"/>
      <c r="S264" s="78"/>
      <c r="T264" s="79"/>
      <c r="AT264" s="16" t="s">
        <v>167</v>
      </c>
      <c r="AU264" s="16" t="s">
        <v>79</v>
      </c>
    </row>
    <row r="265" s="12" customFormat="1">
      <c r="B265" s="231"/>
      <c r="C265" s="232"/>
      <c r="D265" s="227" t="s">
        <v>169</v>
      </c>
      <c r="E265" s="233" t="s">
        <v>1</v>
      </c>
      <c r="F265" s="234" t="s">
        <v>1231</v>
      </c>
      <c r="G265" s="232"/>
      <c r="H265" s="233" t="s">
        <v>1</v>
      </c>
      <c r="I265" s="235"/>
      <c r="J265" s="232"/>
      <c r="K265" s="232"/>
      <c r="L265" s="236"/>
      <c r="M265" s="237"/>
      <c r="N265" s="238"/>
      <c r="O265" s="238"/>
      <c r="P265" s="238"/>
      <c r="Q265" s="238"/>
      <c r="R265" s="238"/>
      <c r="S265" s="238"/>
      <c r="T265" s="239"/>
      <c r="AT265" s="240" t="s">
        <v>169</v>
      </c>
      <c r="AU265" s="240" t="s">
        <v>79</v>
      </c>
      <c r="AV265" s="12" t="s">
        <v>21</v>
      </c>
      <c r="AW265" s="12" t="s">
        <v>34</v>
      </c>
      <c r="AX265" s="12" t="s">
        <v>71</v>
      </c>
      <c r="AY265" s="240" t="s">
        <v>156</v>
      </c>
    </row>
    <row r="266" s="13" customFormat="1">
      <c r="B266" s="241"/>
      <c r="C266" s="242"/>
      <c r="D266" s="227" t="s">
        <v>169</v>
      </c>
      <c r="E266" s="243" t="s">
        <v>1</v>
      </c>
      <c r="F266" s="244" t="s">
        <v>1232</v>
      </c>
      <c r="G266" s="242"/>
      <c r="H266" s="245">
        <v>3.6000000000000001</v>
      </c>
      <c r="I266" s="246"/>
      <c r="J266" s="242"/>
      <c r="K266" s="242"/>
      <c r="L266" s="247"/>
      <c r="M266" s="248"/>
      <c r="N266" s="249"/>
      <c r="O266" s="249"/>
      <c r="P266" s="249"/>
      <c r="Q266" s="249"/>
      <c r="R266" s="249"/>
      <c r="S266" s="249"/>
      <c r="T266" s="250"/>
      <c r="AT266" s="251" t="s">
        <v>169</v>
      </c>
      <c r="AU266" s="251" t="s">
        <v>79</v>
      </c>
      <c r="AV266" s="13" t="s">
        <v>79</v>
      </c>
      <c r="AW266" s="13" t="s">
        <v>34</v>
      </c>
      <c r="AX266" s="13" t="s">
        <v>71</v>
      </c>
      <c r="AY266" s="251" t="s">
        <v>156</v>
      </c>
    </row>
    <row r="267" s="12" customFormat="1">
      <c r="B267" s="231"/>
      <c r="C267" s="232"/>
      <c r="D267" s="227" t="s">
        <v>169</v>
      </c>
      <c r="E267" s="233" t="s">
        <v>1</v>
      </c>
      <c r="F267" s="234" t="s">
        <v>1207</v>
      </c>
      <c r="G267" s="232"/>
      <c r="H267" s="233" t="s">
        <v>1</v>
      </c>
      <c r="I267" s="235"/>
      <c r="J267" s="232"/>
      <c r="K267" s="232"/>
      <c r="L267" s="236"/>
      <c r="M267" s="237"/>
      <c r="N267" s="238"/>
      <c r="O267" s="238"/>
      <c r="P267" s="238"/>
      <c r="Q267" s="238"/>
      <c r="R267" s="238"/>
      <c r="S267" s="238"/>
      <c r="T267" s="239"/>
      <c r="AT267" s="240" t="s">
        <v>169</v>
      </c>
      <c r="AU267" s="240" t="s">
        <v>79</v>
      </c>
      <c r="AV267" s="12" t="s">
        <v>21</v>
      </c>
      <c r="AW267" s="12" t="s">
        <v>34</v>
      </c>
      <c r="AX267" s="12" t="s">
        <v>71</v>
      </c>
      <c r="AY267" s="240" t="s">
        <v>156</v>
      </c>
    </row>
    <row r="268" s="13" customFormat="1">
      <c r="B268" s="241"/>
      <c r="C268" s="242"/>
      <c r="D268" s="227" t="s">
        <v>169</v>
      </c>
      <c r="E268" s="243" t="s">
        <v>1</v>
      </c>
      <c r="F268" s="244" t="s">
        <v>1233</v>
      </c>
      <c r="G268" s="242"/>
      <c r="H268" s="245">
        <v>0.59199999999999997</v>
      </c>
      <c r="I268" s="246"/>
      <c r="J268" s="242"/>
      <c r="K268" s="242"/>
      <c r="L268" s="247"/>
      <c r="M268" s="248"/>
      <c r="N268" s="249"/>
      <c r="O268" s="249"/>
      <c r="P268" s="249"/>
      <c r="Q268" s="249"/>
      <c r="R268" s="249"/>
      <c r="S268" s="249"/>
      <c r="T268" s="250"/>
      <c r="AT268" s="251" t="s">
        <v>169</v>
      </c>
      <c r="AU268" s="251" t="s">
        <v>79</v>
      </c>
      <c r="AV268" s="13" t="s">
        <v>79</v>
      </c>
      <c r="AW268" s="13" t="s">
        <v>34</v>
      </c>
      <c r="AX268" s="13" t="s">
        <v>71</v>
      </c>
      <c r="AY268" s="251" t="s">
        <v>156</v>
      </c>
    </row>
    <row r="269" s="14" customFormat="1">
      <c r="B269" s="252"/>
      <c r="C269" s="253"/>
      <c r="D269" s="227" t="s">
        <v>169</v>
      </c>
      <c r="E269" s="254" t="s">
        <v>1</v>
      </c>
      <c r="F269" s="255" t="s">
        <v>174</v>
      </c>
      <c r="G269" s="253"/>
      <c r="H269" s="256">
        <v>4.1920000000000002</v>
      </c>
      <c r="I269" s="257"/>
      <c r="J269" s="253"/>
      <c r="K269" s="253"/>
      <c r="L269" s="258"/>
      <c r="M269" s="259"/>
      <c r="N269" s="260"/>
      <c r="O269" s="260"/>
      <c r="P269" s="260"/>
      <c r="Q269" s="260"/>
      <c r="R269" s="260"/>
      <c r="S269" s="260"/>
      <c r="T269" s="261"/>
      <c r="AT269" s="262" t="s">
        <v>169</v>
      </c>
      <c r="AU269" s="262" t="s">
        <v>79</v>
      </c>
      <c r="AV269" s="14" t="s">
        <v>163</v>
      </c>
      <c r="AW269" s="14" t="s">
        <v>34</v>
      </c>
      <c r="AX269" s="14" t="s">
        <v>21</v>
      </c>
      <c r="AY269" s="262" t="s">
        <v>156</v>
      </c>
    </row>
    <row r="270" s="1" customFormat="1" ht="16.5" customHeight="1">
      <c r="B270" s="37"/>
      <c r="C270" s="215" t="s">
        <v>356</v>
      </c>
      <c r="D270" s="215" t="s">
        <v>158</v>
      </c>
      <c r="E270" s="216" t="s">
        <v>1234</v>
      </c>
      <c r="F270" s="217" t="s">
        <v>1235</v>
      </c>
      <c r="G270" s="218" t="s">
        <v>161</v>
      </c>
      <c r="H270" s="219">
        <v>15.324999999999999</v>
      </c>
      <c r="I270" s="220"/>
      <c r="J270" s="221">
        <f>ROUND(I270*H270,2)</f>
        <v>0</v>
      </c>
      <c r="K270" s="217" t="s">
        <v>162</v>
      </c>
      <c r="L270" s="42"/>
      <c r="M270" s="222" t="s">
        <v>1</v>
      </c>
      <c r="N270" s="223" t="s">
        <v>42</v>
      </c>
      <c r="O270" s="78"/>
      <c r="P270" s="224">
        <f>O270*H270</f>
        <v>0</v>
      </c>
      <c r="Q270" s="224">
        <v>0.0014357</v>
      </c>
      <c r="R270" s="224">
        <f>Q270*H270</f>
        <v>0.022002102499999999</v>
      </c>
      <c r="S270" s="224">
        <v>0</v>
      </c>
      <c r="T270" s="225">
        <f>S270*H270</f>
        <v>0</v>
      </c>
      <c r="AR270" s="16" t="s">
        <v>163</v>
      </c>
      <c r="AT270" s="16" t="s">
        <v>158</v>
      </c>
      <c r="AU270" s="16" t="s">
        <v>79</v>
      </c>
      <c r="AY270" s="16" t="s">
        <v>156</v>
      </c>
      <c r="BE270" s="226">
        <f>IF(N270="základní",J270,0)</f>
        <v>0</v>
      </c>
      <c r="BF270" s="226">
        <f>IF(N270="snížená",J270,0)</f>
        <v>0</v>
      </c>
      <c r="BG270" s="226">
        <f>IF(N270="zákl. přenesená",J270,0)</f>
        <v>0</v>
      </c>
      <c r="BH270" s="226">
        <f>IF(N270="sníž. přenesená",J270,0)</f>
        <v>0</v>
      </c>
      <c r="BI270" s="226">
        <f>IF(N270="nulová",J270,0)</f>
        <v>0</v>
      </c>
      <c r="BJ270" s="16" t="s">
        <v>21</v>
      </c>
      <c r="BK270" s="226">
        <f>ROUND(I270*H270,2)</f>
        <v>0</v>
      </c>
      <c r="BL270" s="16" t="s">
        <v>163</v>
      </c>
      <c r="BM270" s="16" t="s">
        <v>1236</v>
      </c>
    </row>
    <row r="271" s="1" customFormat="1">
      <c r="B271" s="37"/>
      <c r="C271" s="38"/>
      <c r="D271" s="227" t="s">
        <v>165</v>
      </c>
      <c r="E271" s="38"/>
      <c r="F271" s="228" t="s">
        <v>1237</v>
      </c>
      <c r="G271" s="38"/>
      <c r="H271" s="38"/>
      <c r="I271" s="142"/>
      <c r="J271" s="38"/>
      <c r="K271" s="38"/>
      <c r="L271" s="42"/>
      <c r="M271" s="229"/>
      <c r="N271" s="78"/>
      <c r="O271" s="78"/>
      <c r="P271" s="78"/>
      <c r="Q271" s="78"/>
      <c r="R271" s="78"/>
      <c r="S271" s="78"/>
      <c r="T271" s="79"/>
      <c r="AT271" s="16" t="s">
        <v>165</v>
      </c>
      <c r="AU271" s="16" t="s">
        <v>79</v>
      </c>
    </row>
    <row r="272" s="1" customFormat="1">
      <c r="B272" s="37"/>
      <c r="C272" s="38"/>
      <c r="D272" s="227" t="s">
        <v>167</v>
      </c>
      <c r="E272" s="38"/>
      <c r="F272" s="230" t="s">
        <v>333</v>
      </c>
      <c r="G272" s="38"/>
      <c r="H272" s="38"/>
      <c r="I272" s="142"/>
      <c r="J272" s="38"/>
      <c r="K272" s="38"/>
      <c r="L272" s="42"/>
      <c r="M272" s="229"/>
      <c r="N272" s="78"/>
      <c r="O272" s="78"/>
      <c r="P272" s="78"/>
      <c r="Q272" s="78"/>
      <c r="R272" s="78"/>
      <c r="S272" s="78"/>
      <c r="T272" s="79"/>
      <c r="AT272" s="16" t="s">
        <v>167</v>
      </c>
      <c r="AU272" s="16" t="s">
        <v>79</v>
      </c>
    </row>
    <row r="273" s="12" customFormat="1">
      <c r="B273" s="231"/>
      <c r="C273" s="232"/>
      <c r="D273" s="227" t="s">
        <v>169</v>
      </c>
      <c r="E273" s="233" t="s">
        <v>1</v>
      </c>
      <c r="F273" s="234" t="s">
        <v>1238</v>
      </c>
      <c r="G273" s="232"/>
      <c r="H273" s="233" t="s">
        <v>1</v>
      </c>
      <c r="I273" s="235"/>
      <c r="J273" s="232"/>
      <c r="K273" s="232"/>
      <c r="L273" s="236"/>
      <c r="M273" s="237"/>
      <c r="N273" s="238"/>
      <c r="O273" s="238"/>
      <c r="P273" s="238"/>
      <c r="Q273" s="238"/>
      <c r="R273" s="238"/>
      <c r="S273" s="238"/>
      <c r="T273" s="239"/>
      <c r="AT273" s="240" t="s">
        <v>169</v>
      </c>
      <c r="AU273" s="240" t="s">
        <v>79</v>
      </c>
      <c r="AV273" s="12" t="s">
        <v>21</v>
      </c>
      <c r="AW273" s="12" t="s">
        <v>34</v>
      </c>
      <c r="AX273" s="12" t="s">
        <v>71</v>
      </c>
      <c r="AY273" s="240" t="s">
        <v>156</v>
      </c>
    </row>
    <row r="274" s="13" customFormat="1">
      <c r="B274" s="241"/>
      <c r="C274" s="242"/>
      <c r="D274" s="227" t="s">
        <v>169</v>
      </c>
      <c r="E274" s="243" t="s">
        <v>1</v>
      </c>
      <c r="F274" s="244" t="s">
        <v>1239</v>
      </c>
      <c r="G274" s="242"/>
      <c r="H274" s="245">
        <v>5.0999999999999996</v>
      </c>
      <c r="I274" s="246"/>
      <c r="J274" s="242"/>
      <c r="K274" s="242"/>
      <c r="L274" s="247"/>
      <c r="M274" s="248"/>
      <c r="N274" s="249"/>
      <c r="O274" s="249"/>
      <c r="P274" s="249"/>
      <c r="Q274" s="249"/>
      <c r="R274" s="249"/>
      <c r="S274" s="249"/>
      <c r="T274" s="250"/>
      <c r="AT274" s="251" t="s">
        <v>169</v>
      </c>
      <c r="AU274" s="251" t="s">
        <v>79</v>
      </c>
      <c r="AV274" s="13" t="s">
        <v>79</v>
      </c>
      <c r="AW274" s="13" t="s">
        <v>34</v>
      </c>
      <c r="AX274" s="13" t="s">
        <v>71</v>
      </c>
      <c r="AY274" s="251" t="s">
        <v>156</v>
      </c>
    </row>
    <row r="275" s="13" customFormat="1">
      <c r="B275" s="241"/>
      <c r="C275" s="242"/>
      <c r="D275" s="227" t="s">
        <v>169</v>
      </c>
      <c r="E275" s="243" t="s">
        <v>1</v>
      </c>
      <c r="F275" s="244" t="s">
        <v>1240</v>
      </c>
      <c r="G275" s="242"/>
      <c r="H275" s="245">
        <v>2.4649999999999999</v>
      </c>
      <c r="I275" s="246"/>
      <c r="J275" s="242"/>
      <c r="K275" s="242"/>
      <c r="L275" s="247"/>
      <c r="M275" s="248"/>
      <c r="N275" s="249"/>
      <c r="O275" s="249"/>
      <c r="P275" s="249"/>
      <c r="Q275" s="249"/>
      <c r="R275" s="249"/>
      <c r="S275" s="249"/>
      <c r="T275" s="250"/>
      <c r="AT275" s="251" t="s">
        <v>169</v>
      </c>
      <c r="AU275" s="251" t="s">
        <v>79</v>
      </c>
      <c r="AV275" s="13" t="s">
        <v>79</v>
      </c>
      <c r="AW275" s="13" t="s">
        <v>34</v>
      </c>
      <c r="AX275" s="13" t="s">
        <v>71</v>
      </c>
      <c r="AY275" s="251" t="s">
        <v>156</v>
      </c>
    </row>
    <row r="276" s="12" customFormat="1">
      <c r="B276" s="231"/>
      <c r="C276" s="232"/>
      <c r="D276" s="227" t="s">
        <v>169</v>
      </c>
      <c r="E276" s="233" t="s">
        <v>1</v>
      </c>
      <c r="F276" s="234" t="s">
        <v>1207</v>
      </c>
      <c r="G276" s="232"/>
      <c r="H276" s="233" t="s">
        <v>1</v>
      </c>
      <c r="I276" s="235"/>
      <c r="J276" s="232"/>
      <c r="K276" s="232"/>
      <c r="L276" s="236"/>
      <c r="M276" s="237"/>
      <c r="N276" s="238"/>
      <c r="O276" s="238"/>
      <c r="P276" s="238"/>
      <c r="Q276" s="238"/>
      <c r="R276" s="238"/>
      <c r="S276" s="238"/>
      <c r="T276" s="239"/>
      <c r="AT276" s="240" t="s">
        <v>169</v>
      </c>
      <c r="AU276" s="240" t="s">
        <v>79</v>
      </c>
      <c r="AV276" s="12" t="s">
        <v>21</v>
      </c>
      <c r="AW276" s="12" t="s">
        <v>34</v>
      </c>
      <c r="AX276" s="12" t="s">
        <v>71</v>
      </c>
      <c r="AY276" s="240" t="s">
        <v>156</v>
      </c>
    </row>
    <row r="277" s="13" customFormat="1">
      <c r="B277" s="241"/>
      <c r="C277" s="242"/>
      <c r="D277" s="227" t="s">
        <v>169</v>
      </c>
      <c r="E277" s="243" t="s">
        <v>1</v>
      </c>
      <c r="F277" s="244" t="s">
        <v>1241</v>
      </c>
      <c r="G277" s="242"/>
      <c r="H277" s="245">
        <v>2.96</v>
      </c>
      <c r="I277" s="246"/>
      <c r="J277" s="242"/>
      <c r="K277" s="242"/>
      <c r="L277" s="247"/>
      <c r="M277" s="248"/>
      <c r="N277" s="249"/>
      <c r="O277" s="249"/>
      <c r="P277" s="249"/>
      <c r="Q277" s="249"/>
      <c r="R277" s="249"/>
      <c r="S277" s="249"/>
      <c r="T277" s="250"/>
      <c r="AT277" s="251" t="s">
        <v>169</v>
      </c>
      <c r="AU277" s="251" t="s">
        <v>79</v>
      </c>
      <c r="AV277" s="13" t="s">
        <v>79</v>
      </c>
      <c r="AW277" s="13" t="s">
        <v>34</v>
      </c>
      <c r="AX277" s="13" t="s">
        <v>71</v>
      </c>
      <c r="AY277" s="251" t="s">
        <v>156</v>
      </c>
    </row>
    <row r="278" s="13" customFormat="1">
      <c r="B278" s="241"/>
      <c r="C278" s="242"/>
      <c r="D278" s="227" t="s">
        <v>169</v>
      </c>
      <c r="E278" s="243" t="s">
        <v>1</v>
      </c>
      <c r="F278" s="244" t="s">
        <v>1242</v>
      </c>
      <c r="G278" s="242"/>
      <c r="H278" s="245">
        <v>0.64000000000000001</v>
      </c>
      <c r="I278" s="246"/>
      <c r="J278" s="242"/>
      <c r="K278" s="242"/>
      <c r="L278" s="247"/>
      <c r="M278" s="248"/>
      <c r="N278" s="249"/>
      <c r="O278" s="249"/>
      <c r="P278" s="249"/>
      <c r="Q278" s="249"/>
      <c r="R278" s="249"/>
      <c r="S278" s="249"/>
      <c r="T278" s="250"/>
      <c r="AT278" s="251" t="s">
        <v>169</v>
      </c>
      <c r="AU278" s="251" t="s">
        <v>79</v>
      </c>
      <c r="AV278" s="13" t="s">
        <v>79</v>
      </c>
      <c r="AW278" s="13" t="s">
        <v>34</v>
      </c>
      <c r="AX278" s="13" t="s">
        <v>71</v>
      </c>
      <c r="AY278" s="251" t="s">
        <v>156</v>
      </c>
    </row>
    <row r="279" s="12" customFormat="1">
      <c r="B279" s="231"/>
      <c r="C279" s="232"/>
      <c r="D279" s="227" t="s">
        <v>169</v>
      </c>
      <c r="E279" s="233" t="s">
        <v>1</v>
      </c>
      <c r="F279" s="234" t="s">
        <v>1243</v>
      </c>
      <c r="G279" s="232"/>
      <c r="H279" s="233" t="s">
        <v>1</v>
      </c>
      <c r="I279" s="235"/>
      <c r="J279" s="232"/>
      <c r="K279" s="232"/>
      <c r="L279" s="236"/>
      <c r="M279" s="237"/>
      <c r="N279" s="238"/>
      <c r="O279" s="238"/>
      <c r="P279" s="238"/>
      <c r="Q279" s="238"/>
      <c r="R279" s="238"/>
      <c r="S279" s="238"/>
      <c r="T279" s="239"/>
      <c r="AT279" s="240" t="s">
        <v>169</v>
      </c>
      <c r="AU279" s="240" t="s">
        <v>79</v>
      </c>
      <c r="AV279" s="12" t="s">
        <v>21</v>
      </c>
      <c r="AW279" s="12" t="s">
        <v>34</v>
      </c>
      <c r="AX279" s="12" t="s">
        <v>71</v>
      </c>
      <c r="AY279" s="240" t="s">
        <v>156</v>
      </c>
    </row>
    <row r="280" s="13" customFormat="1">
      <c r="B280" s="241"/>
      <c r="C280" s="242"/>
      <c r="D280" s="227" t="s">
        <v>169</v>
      </c>
      <c r="E280" s="243" t="s">
        <v>1</v>
      </c>
      <c r="F280" s="244" t="s">
        <v>1244</v>
      </c>
      <c r="G280" s="242"/>
      <c r="H280" s="245">
        <v>3.2000000000000002</v>
      </c>
      <c r="I280" s="246"/>
      <c r="J280" s="242"/>
      <c r="K280" s="242"/>
      <c r="L280" s="247"/>
      <c r="M280" s="248"/>
      <c r="N280" s="249"/>
      <c r="O280" s="249"/>
      <c r="P280" s="249"/>
      <c r="Q280" s="249"/>
      <c r="R280" s="249"/>
      <c r="S280" s="249"/>
      <c r="T280" s="250"/>
      <c r="AT280" s="251" t="s">
        <v>169</v>
      </c>
      <c r="AU280" s="251" t="s">
        <v>79</v>
      </c>
      <c r="AV280" s="13" t="s">
        <v>79</v>
      </c>
      <c r="AW280" s="13" t="s">
        <v>34</v>
      </c>
      <c r="AX280" s="13" t="s">
        <v>71</v>
      </c>
      <c r="AY280" s="251" t="s">
        <v>156</v>
      </c>
    </row>
    <row r="281" s="13" customFormat="1">
      <c r="B281" s="241"/>
      <c r="C281" s="242"/>
      <c r="D281" s="227" t="s">
        <v>169</v>
      </c>
      <c r="E281" s="243" t="s">
        <v>1</v>
      </c>
      <c r="F281" s="244" t="s">
        <v>1245</v>
      </c>
      <c r="G281" s="242"/>
      <c r="H281" s="245">
        <v>0.95999999999999996</v>
      </c>
      <c r="I281" s="246"/>
      <c r="J281" s="242"/>
      <c r="K281" s="242"/>
      <c r="L281" s="247"/>
      <c r="M281" s="248"/>
      <c r="N281" s="249"/>
      <c r="O281" s="249"/>
      <c r="P281" s="249"/>
      <c r="Q281" s="249"/>
      <c r="R281" s="249"/>
      <c r="S281" s="249"/>
      <c r="T281" s="250"/>
      <c r="AT281" s="251" t="s">
        <v>169</v>
      </c>
      <c r="AU281" s="251" t="s">
        <v>79</v>
      </c>
      <c r="AV281" s="13" t="s">
        <v>79</v>
      </c>
      <c r="AW281" s="13" t="s">
        <v>34</v>
      </c>
      <c r="AX281" s="13" t="s">
        <v>71</v>
      </c>
      <c r="AY281" s="251" t="s">
        <v>156</v>
      </c>
    </row>
    <row r="282" s="14" customFormat="1">
      <c r="B282" s="252"/>
      <c r="C282" s="253"/>
      <c r="D282" s="227" t="s">
        <v>169</v>
      </c>
      <c r="E282" s="254" t="s">
        <v>1</v>
      </c>
      <c r="F282" s="255" t="s">
        <v>174</v>
      </c>
      <c r="G282" s="253"/>
      <c r="H282" s="256">
        <v>15.324999999999999</v>
      </c>
      <c r="I282" s="257"/>
      <c r="J282" s="253"/>
      <c r="K282" s="253"/>
      <c r="L282" s="258"/>
      <c r="M282" s="259"/>
      <c r="N282" s="260"/>
      <c r="O282" s="260"/>
      <c r="P282" s="260"/>
      <c r="Q282" s="260"/>
      <c r="R282" s="260"/>
      <c r="S282" s="260"/>
      <c r="T282" s="261"/>
      <c r="AT282" s="262" t="s">
        <v>169</v>
      </c>
      <c r="AU282" s="262" t="s">
        <v>79</v>
      </c>
      <c r="AV282" s="14" t="s">
        <v>163</v>
      </c>
      <c r="AW282" s="14" t="s">
        <v>34</v>
      </c>
      <c r="AX282" s="14" t="s">
        <v>21</v>
      </c>
      <c r="AY282" s="262" t="s">
        <v>156</v>
      </c>
    </row>
    <row r="283" s="1" customFormat="1" ht="16.5" customHeight="1">
      <c r="B283" s="37"/>
      <c r="C283" s="215" t="s">
        <v>361</v>
      </c>
      <c r="D283" s="215" t="s">
        <v>158</v>
      </c>
      <c r="E283" s="216" t="s">
        <v>1246</v>
      </c>
      <c r="F283" s="217" t="s">
        <v>1247</v>
      </c>
      <c r="G283" s="218" t="s">
        <v>161</v>
      </c>
      <c r="H283" s="219">
        <v>15.324999999999999</v>
      </c>
      <c r="I283" s="220"/>
      <c r="J283" s="221">
        <f>ROUND(I283*H283,2)</f>
        <v>0</v>
      </c>
      <c r="K283" s="217" t="s">
        <v>162</v>
      </c>
      <c r="L283" s="42"/>
      <c r="M283" s="222" t="s">
        <v>1</v>
      </c>
      <c r="N283" s="223" t="s">
        <v>42</v>
      </c>
      <c r="O283" s="78"/>
      <c r="P283" s="224">
        <f>O283*H283</f>
        <v>0</v>
      </c>
      <c r="Q283" s="224">
        <v>3.6000000000000001E-05</v>
      </c>
      <c r="R283" s="224">
        <f>Q283*H283</f>
        <v>0.00055170000000000002</v>
      </c>
      <c r="S283" s="224">
        <v>0</v>
      </c>
      <c r="T283" s="225">
        <f>S283*H283</f>
        <v>0</v>
      </c>
      <c r="AR283" s="16" t="s">
        <v>163</v>
      </c>
      <c r="AT283" s="16" t="s">
        <v>158</v>
      </c>
      <c r="AU283" s="16" t="s">
        <v>79</v>
      </c>
      <c r="AY283" s="16" t="s">
        <v>156</v>
      </c>
      <c r="BE283" s="226">
        <f>IF(N283="základní",J283,0)</f>
        <v>0</v>
      </c>
      <c r="BF283" s="226">
        <f>IF(N283="snížená",J283,0)</f>
        <v>0</v>
      </c>
      <c r="BG283" s="226">
        <f>IF(N283="zákl. přenesená",J283,0)</f>
        <v>0</v>
      </c>
      <c r="BH283" s="226">
        <f>IF(N283="sníž. přenesená",J283,0)</f>
        <v>0</v>
      </c>
      <c r="BI283" s="226">
        <f>IF(N283="nulová",J283,0)</f>
        <v>0</v>
      </c>
      <c r="BJ283" s="16" t="s">
        <v>21</v>
      </c>
      <c r="BK283" s="226">
        <f>ROUND(I283*H283,2)</f>
        <v>0</v>
      </c>
      <c r="BL283" s="16" t="s">
        <v>163</v>
      </c>
      <c r="BM283" s="16" t="s">
        <v>1248</v>
      </c>
    </row>
    <row r="284" s="1" customFormat="1">
      <c r="B284" s="37"/>
      <c r="C284" s="38"/>
      <c r="D284" s="227" t="s">
        <v>165</v>
      </c>
      <c r="E284" s="38"/>
      <c r="F284" s="228" t="s">
        <v>1249</v>
      </c>
      <c r="G284" s="38"/>
      <c r="H284" s="38"/>
      <c r="I284" s="142"/>
      <c r="J284" s="38"/>
      <c r="K284" s="38"/>
      <c r="L284" s="42"/>
      <c r="M284" s="229"/>
      <c r="N284" s="78"/>
      <c r="O284" s="78"/>
      <c r="P284" s="78"/>
      <c r="Q284" s="78"/>
      <c r="R284" s="78"/>
      <c r="S284" s="78"/>
      <c r="T284" s="79"/>
      <c r="AT284" s="16" t="s">
        <v>165</v>
      </c>
      <c r="AU284" s="16" t="s">
        <v>79</v>
      </c>
    </row>
    <row r="285" s="1" customFormat="1">
      <c r="B285" s="37"/>
      <c r="C285" s="38"/>
      <c r="D285" s="227" t="s">
        <v>167</v>
      </c>
      <c r="E285" s="38"/>
      <c r="F285" s="230" t="s">
        <v>333</v>
      </c>
      <c r="G285" s="38"/>
      <c r="H285" s="38"/>
      <c r="I285" s="142"/>
      <c r="J285" s="38"/>
      <c r="K285" s="38"/>
      <c r="L285" s="42"/>
      <c r="M285" s="229"/>
      <c r="N285" s="78"/>
      <c r="O285" s="78"/>
      <c r="P285" s="78"/>
      <c r="Q285" s="78"/>
      <c r="R285" s="78"/>
      <c r="S285" s="78"/>
      <c r="T285" s="79"/>
      <c r="AT285" s="16" t="s">
        <v>167</v>
      </c>
      <c r="AU285" s="16" t="s">
        <v>79</v>
      </c>
    </row>
    <row r="286" s="11" customFormat="1" ht="22.8" customHeight="1">
      <c r="B286" s="199"/>
      <c r="C286" s="200"/>
      <c r="D286" s="201" t="s">
        <v>70</v>
      </c>
      <c r="E286" s="213" t="s">
        <v>182</v>
      </c>
      <c r="F286" s="213" t="s">
        <v>370</v>
      </c>
      <c r="G286" s="200"/>
      <c r="H286" s="200"/>
      <c r="I286" s="203"/>
      <c r="J286" s="214">
        <f>BK286</f>
        <v>0</v>
      </c>
      <c r="K286" s="200"/>
      <c r="L286" s="205"/>
      <c r="M286" s="206"/>
      <c r="N286" s="207"/>
      <c r="O286" s="207"/>
      <c r="P286" s="208">
        <f>SUM(P287:P319)</f>
        <v>0</v>
      </c>
      <c r="Q286" s="207"/>
      <c r="R286" s="208">
        <f>SUM(R287:R319)</f>
        <v>22.506448776000003</v>
      </c>
      <c r="S286" s="207"/>
      <c r="T286" s="209">
        <f>SUM(T287:T319)</f>
        <v>0</v>
      </c>
      <c r="AR286" s="210" t="s">
        <v>21</v>
      </c>
      <c r="AT286" s="211" t="s">
        <v>70</v>
      </c>
      <c r="AU286" s="211" t="s">
        <v>21</v>
      </c>
      <c r="AY286" s="210" t="s">
        <v>156</v>
      </c>
      <c r="BK286" s="212">
        <f>SUM(BK287:BK319)</f>
        <v>0</v>
      </c>
    </row>
    <row r="287" s="1" customFormat="1" ht="16.5" customHeight="1">
      <c r="B287" s="37"/>
      <c r="C287" s="215" t="s">
        <v>371</v>
      </c>
      <c r="D287" s="215" t="s">
        <v>158</v>
      </c>
      <c r="E287" s="216" t="s">
        <v>1250</v>
      </c>
      <c r="F287" s="217" t="s">
        <v>1251</v>
      </c>
      <c r="G287" s="218" t="s">
        <v>177</v>
      </c>
      <c r="H287" s="219">
        <v>8.7230000000000008</v>
      </c>
      <c r="I287" s="220"/>
      <c r="J287" s="221">
        <f>ROUND(I287*H287,2)</f>
        <v>0</v>
      </c>
      <c r="K287" s="217" t="s">
        <v>162</v>
      </c>
      <c r="L287" s="42"/>
      <c r="M287" s="222" t="s">
        <v>1</v>
      </c>
      <c r="N287" s="223" t="s">
        <v>42</v>
      </c>
      <c r="O287" s="78"/>
      <c r="P287" s="224">
        <f>O287*H287</f>
        <v>0</v>
      </c>
      <c r="Q287" s="224">
        <v>2.4535100000000001</v>
      </c>
      <c r="R287" s="224">
        <f>Q287*H287</f>
        <v>21.401967730000003</v>
      </c>
      <c r="S287" s="224">
        <v>0</v>
      </c>
      <c r="T287" s="225">
        <f>S287*H287</f>
        <v>0</v>
      </c>
      <c r="AR287" s="16" t="s">
        <v>163</v>
      </c>
      <c r="AT287" s="16" t="s">
        <v>158</v>
      </c>
      <c r="AU287" s="16" t="s">
        <v>79</v>
      </c>
      <c r="AY287" s="16" t="s">
        <v>156</v>
      </c>
      <c r="BE287" s="226">
        <f>IF(N287="základní",J287,0)</f>
        <v>0</v>
      </c>
      <c r="BF287" s="226">
        <f>IF(N287="snížená",J287,0)</f>
        <v>0</v>
      </c>
      <c r="BG287" s="226">
        <f>IF(N287="zákl. přenesená",J287,0)</f>
        <v>0</v>
      </c>
      <c r="BH287" s="226">
        <f>IF(N287="sníž. přenesená",J287,0)</f>
        <v>0</v>
      </c>
      <c r="BI287" s="226">
        <f>IF(N287="nulová",J287,0)</f>
        <v>0</v>
      </c>
      <c r="BJ287" s="16" t="s">
        <v>21</v>
      </c>
      <c r="BK287" s="226">
        <f>ROUND(I287*H287,2)</f>
        <v>0</v>
      </c>
      <c r="BL287" s="16" t="s">
        <v>163</v>
      </c>
      <c r="BM287" s="16" t="s">
        <v>1252</v>
      </c>
    </row>
    <row r="288" s="1" customFormat="1">
      <c r="B288" s="37"/>
      <c r="C288" s="38"/>
      <c r="D288" s="227" t="s">
        <v>165</v>
      </c>
      <c r="E288" s="38"/>
      <c r="F288" s="228" t="s">
        <v>1253</v>
      </c>
      <c r="G288" s="38"/>
      <c r="H288" s="38"/>
      <c r="I288" s="142"/>
      <c r="J288" s="38"/>
      <c r="K288" s="38"/>
      <c r="L288" s="42"/>
      <c r="M288" s="229"/>
      <c r="N288" s="78"/>
      <c r="O288" s="78"/>
      <c r="P288" s="78"/>
      <c r="Q288" s="78"/>
      <c r="R288" s="78"/>
      <c r="S288" s="78"/>
      <c r="T288" s="79"/>
      <c r="AT288" s="16" t="s">
        <v>165</v>
      </c>
      <c r="AU288" s="16" t="s">
        <v>79</v>
      </c>
    </row>
    <row r="289" s="1" customFormat="1">
      <c r="B289" s="37"/>
      <c r="C289" s="38"/>
      <c r="D289" s="227" t="s">
        <v>167</v>
      </c>
      <c r="E289" s="38"/>
      <c r="F289" s="230" t="s">
        <v>1254</v>
      </c>
      <c r="G289" s="38"/>
      <c r="H289" s="38"/>
      <c r="I289" s="142"/>
      <c r="J289" s="38"/>
      <c r="K289" s="38"/>
      <c r="L289" s="42"/>
      <c r="M289" s="229"/>
      <c r="N289" s="78"/>
      <c r="O289" s="78"/>
      <c r="P289" s="78"/>
      <c r="Q289" s="78"/>
      <c r="R289" s="78"/>
      <c r="S289" s="78"/>
      <c r="T289" s="79"/>
      <c r="AT289" s="16" t="s">
        <v>167</v>
      </c>
      <c r="AU289" s="16" t="s">
        <v>79</v>
      </c>
    </row>
    <row r="290" s="13" customFormat="1">
      <c r="B290" s="241"/>
      <c r="C290" s="242"/>
      <c r="D290" s="227" t="s">
        <v>169</v>
      </c>
      <c r="E290" s="243" t="s">
        <v>1</v>
      </c>
      <c r="F290" s="244" t="s">
        <v>1255</v>
      </c>
      <c r="G290" s="242"/>
      <c r="H290" s="245">
        <v>10.08</v>
      </c>
      <c r="I290" s="246"/>
      <c r="J290" s="242"/>
      <c r="K290" s="242"/>
      <c r="L290" s="247"/>
      <c r="M290" s="248"/>
      <c r="N290" s="249"/>
      <c r="O290" s="249"/>
      <c r="P290" s="249"/>
      <c r="Q290" s="249"/>
      <c r="R290" s="249"/>
      <c r="S290" s="249"/>
      <c r="T290" s="250"/>
      <c r="AT290" s="251" t="s">
        <v>169</v>
      </c>
      <c r="AU290" s="251" t="s">
        <v>79</v>
      </c>
      <c r="AV290" s="13" t="s">
        <v>79</v>
      </c>
      <c r="AW290" s="13" t="s">
        <v>34</v>
      </c>
      <c r="AX290" s="13" t="s">
        <v>71</v>
      </c>
      <c r="AY290" s="251" t="s">
        <v>156</v>
      </c>
    </row>
    <row r="291" s="12" customFormat="1">
      <c r="B291" s="231"/>
      <c r="C291" s="232"/>
      <c r="D291" s="227" t="s">
        <v>169</v>
      </c>
      <c r="E291" s="233" t="s">
        <v>1</v>
      </c>
      <c r="F291" s="234" t="s">
        <v>1256</v>
      </c>
      <c r="G291" s="232"/>
      <c r="H291" s="233" t="s">
        <v>1</v>
      </c>
      <c r="I291" s="235"/>
      <c r="J291" s="232"/>
      <c r="K291" s="232"/>
      <c r="L291" s="236"/>
      <c r="M291" s="237"/>
      <c r="N291" s="238"/>
      <c r="O291" s="238"/>
      <c r="P291" s="238"/>
      <c r="Q291" s="238"/>
      <c r="R291" s="238"/>
      <c r="S291" s="238"/>
      <c r="T291" s="239"/>
      <c r="AT291" s="240" t="s">
        <v>169</v>
      </c>
      <c r="AU291" s="240" t="s">
        <v>79</v>
      </c>
      <c r="AV291" s="12" t="s">
        <v>21</v>
      </c>
      <c r="AW291" s="12" t="s">
        <v>34</v>
      </c>
      <c r="AX291" s="12" t="s">
        <v>71</v>
      </c>
      <c r="AY291" s="240" t="s">
        <v>156</v>
      </c>
    </row>
    <row r="292" s="13" customFormat="1">
      <c r="B292" s="241"/>
      <c r="C292" s="242"/>
      <c r="D292" s="227" t="s">
        <v>169</v>
      </c>
      <c r="E292" s="243" t="s">
        <v>1</v>
      </c>
      <c r="F292" s="244" t="s">
        <v>1257</v>
      </c>
      <c r="G292" s="242"/>
      <c r="H292" s="245">
        <v>-1.357</v>
      </c>
      <c r="I292" s="246"/>
      <c r="J292" s="242"/>
      <c r="K292" s="242"/>
      <c r="L292" s="247"/>
      <c r="M292" s="248"/>
      <c r="N292" s="249"/>
      <c r="O292" s="249"/>
      <c r="P292" s="249"/>
      <c r="Q292" s="249"/>
      <c r="R292" s="249"/>
      <c r="S292" s="249"/>
      <c r="T292" s="250"/>
      <c r="AT292" s="251" t="s">
        <v>169</v>
      </c>
      <c r="AU292" s="251" t="s">
        <v>79</v>
      </c>
      <c r="AV292" s="13" t="s">
        <v>79</v>
      </c>
      <c r="AW292" s="13" t="s">
        <v>34</v>
      </c>
      <c r="AX292" s="13" t="s">
        <v>71</v>
      </c>
      <c r="AY292" s="251" t="s">
        <v>156</v>
      </c>
    </row>
    <row r="293" s="14" customFormat="1">
      <c r="B293" s="252"/>
      <c r="C293" s="253"/>
      <c r="D293" s="227" t="s">
        <v>169</v>
      </c>
      <c r="E293" s="254" t="s">
        <v>1</v>
      </c>
      <c r="F293" s="255" t="s">
        <v>174</v>
      </c>
      <c r="G293" s="253"/>
      <c r="H293" s="256">
        <v>8.7230000000000008</v>
      </c>
      <c r="I293" s="257"/>
      <c r="J293" s="253"/>
      <c r="K293" s="253"/>
      <c r="L293" s="258"/>
      <c r="M293" s="259"/>
      <c r="N293" s="260"/>
      <c r="O293" s="260"/>
      <c r="P293" s="260"/>
      <c r="Q293" s="260"/>
      <c r="R293" s="260"/>
      <c r="S293" s="260"/>
      <c r="T293" s="261"/>
      <c r="AT293" s="262" t="s">
        <v>169</v>
      </c>
      <c r="AU293" s="262" t="s">
        <v>79</v>
      </c>
      <c r="AV293" s="14" t="s">
        <v>163</v>
      </c>
      <c r="AW293" s="14" t="s">
        <v>34</v>
      </c>
      <c r="AX293" s="14" t="s">
        <v>21</v>
      </c>
      <c r="AY293" s="262" t="s">
        <v>156</v>
      </c>
    </row>
    <row r="294" s="1" customFormat="1" ht="16.5" customHeight="1">
      <c r="B294" s="37"/>
      <c r="C294" s="215" t="s">
        <v>378</v>
      </c>
      <c r="D294" s="215" t="s">
        <v>158</v>
      </c>
      <c r="E294" s="216" t="s">
        <v>1258</v>
      </c>
      <c r="F294" s="217" t="s">
        <v>1259</v>
      </c>
      <c r="G294" s="218" t="s">
        <v>161</v>
      </c>
      <c r="H294" s="219">
        <v>24.239999999999998</v>
      </c>
      <c r="I294" s="220"/>
      <c r="J294" s="221">
        <f>ROUND(I294*H294,2)</f>
        <v>0</v>
      </c>
      <c r="K294" s="217" t="s">
        <v>162</v>
      </c>
      <c r="L294" s="42"/>
      <c r="M294" s="222" t="s">
        <v>1</v>
      </c>
      <c r="N294" s="223" t="s">
        <v>42</v>
      </c>
      <c r="O294" s="78"/>
      <c r="P294" s="224">
        <f>O294*H294</f>
        <v>0</v>
      </c>
      <c r="Q294" s="224">
        <v>0.0018247000000000001</v>
      </c>
      <c r="R294" s="224">
        <f>Q294*H294</f>
        <v>0.044230727999999997</v>
      </c>
      <c r="S294" s="224">
        <v>0</v>
      </c>
      <c r="T294" s="225">
        <f>S294*H294</f>
        <v>0</v>
      </c>
      <c r="AR294" s="16" t="s">
        <v>163</v>
      </c>
      <c r="AT294" s="16" t="s">
        <v>158</v>
      </c>
      <c r="AU294" s="16" t="s">
        <v>79</v>
      </c>
      <c r="AY294" s="16" t="s">
        <v>156</v>
      </c>
      <c r="BE294" s="226">
        <f>IF(N294="základní",J294,0)</f>
        <v>0</v>
      </c>
      <c r="BF294" s="226">
        <f>IF(N294="snížená",J294,0)</f>
        <v>0</v>
      </c>
      <c r="BG294" s="226">
        <f>IF(N294="zákl. přenesená",J294,0)</f>
        <v>0</v>
      </c>
      <c r="BH294" s="226">
        <f>IF(N294="sníž. přenesená",J294,0)</f>
        <v>0</v>
      </c>
      <c r="BI294" s="226">
        <f>IF(N294="nulová",J294,0)</f>
        <v>0</v>
      </c>
      <c r="BJ294" s="16" t="s">
        <v>21</v>
      </c>
      <c r="BK294" s="226">
        <f>ROUND(I294*H294,2)</f>
        <v>0</v>
      </c>
      <c r="BL294" s="16" t="s">
        <v>163</v>
      </c>
      <c r="BM294" s="16" t="s">
        <v>1260</v>
      </c>
    </row>
    <row r="295" s="1" customFormat="1">
      <c r="B295" s="37"/>
      <c r="C295" s="38"/>
      <c r="D295" s="227" t="s">
        <v>165</v>
      </c>
      <c r="E295" s="38"/>
      <c r="F295" s="228" t="s">
        <v>1261</v>
      </c>
      <c r="G295" s="38"/>
      <c r="H295" s="38"/>
      <c r="I295" s="142"/>
      <c r="J295" s="38"/>
      <c r="K295" s="38"/>
      <c r="L295" s="42"/>
      <c r="M295" s="229"/>
      <c r="N295" s="78"/>
      <c r="O295" s="78"/>
      <c r="P295" s="78"/>
      <c r="Q295" s="78"/>
      <c r="R295" s="78"/>
      <c r="S295" s="78"/>
      <c r="T295" s="79"/>
      <c r="AT295" s="16" t="s">
        <v>165</v>
      </c>
      <c r="AU295" s="16" t="s">
        <v>79</v>
      </c>
    </row>
    <row r="296" s="1" customFormat="1">
      <c r="B296" s="37"/>
      <c r="C296" s="38"/>
      <c r="D296" s="227" t="s">
        <v>167</v>
      </c>
      <c r="E296" s="38"/>
      <c r="F296" s="230" t="s">
        <v>1262</v>
      </c>
      <c r="G296" s="38"/>
      <c r="H296" s="38"/>
      <c r="I296" s="142"/>
      <c r="J296" s="38"/>
      <c r="K296" s="38"/>
      <c r="L296" s="42"/>
      <c r="M296" s="229"/>
      <c r="N296" s="78"/>
      <c r="O296" s="78"/>
      <c r="P296" s="78"/>
      <c r="Q296" s="78"/>
      <c r="R296" s="78"/>
      <c r="S296" s="78"/>
      <c r="T296" s="79"/>
      <c r="AT296" s="16" t="s">
        <v>167</v>
      </c>
      <c r="AU296" s="16" t="s">
        <v>79</v>
      </c>
    </row>
    <row r="297" s="12" customFormat="1">
      <c r="B297" s="231"/>
      <c r="C297" s="232"/>
      <c r="D297" s="227" t="s">
        <v>169</v>
      </c>
      <c r="E297" s="233" t="s">
        <v>1</v>
      </c>
      <c r="F297" s="234" t="s">
        <v>1263</v>
      </c>
      <c r="G297" s="232"/>
      <c r="H297" s="233" t="s">
        <v>1</v>
      </c>
      <c r="I297" s="235"/>
      <c r="J297" s="232"/>
      <c r="K297" s="232"/>
      <c r="L297" s="236"/>
      <c r="M297" s="237"/>
      <c r="N297" s="238"/>
      <c r="O297" s="238"/>
      <c r="P297" s="238"/>
      <c r="Q297" s="238"/>
      <c r="R297" s="238"/>
      <c r="S297" s="238"/>
      <c r="T297" s="239"/>
      <c r="AT297" s="240" t="s">
        <v>169</v>
      </c>
      <c r="AU297" s="240" t="s">
        <v>79</v>
      </c>
      <c r="AV297" s="12" t="s">
        <v>21</v>
      </c>
      <c r="AW297" s="12" t="s">
        <v>34</v>
      </c>
      <c r="AX297" s="12" t="s">
        <v>71</v>
      </c>
      <c r="AY297" s="240" t="s">
        <v>156</v>
      </c>
    </row>
    <row r="298" s="13" customFormat="1">
      <c r="B298" s="241"/>
      <c r="C298" s="242"/>
      <c r="D298" s="227" t="s">
        <v>169</v>
      </c>
      <c r="E298" s="243" t="s">
        <v>1</v>
      </c>
      <c r="F298" s="244" t="s">
        <v>1264</v>
      </c>
      <c r="G298" s="242"/>
      <c r="H298" s="245">
        <v>15</v>
      </c>
      <c r="I298" s="246"/>
      <c r="J298" s="242"/>
      <c r="K298" s="242"/>
      <c r="L298" s="247"/>
      <c r="M298" s="248"/>
      <c r="N298" s="249"/>
      <c r="O298" s="249"/>
      <c r="P298" s="249"/>
      <c r="Q298" s="249"/>
      <c r="R298" s="249"/>
      <c r="S298" s="249"/>
      <c r="T298" s="250"/>
      <c r="AT298" s="251" t="s">
        <v>169</v>
      </c>
      <c r="AU298" s="251" t="s">
        <v>79</v>
      </c>
      <c r="AV298" s="13" t="s">
        <v>79</v>
      </c>
      <c r="AW298" s="13" t="s">
        <v>34</v>
      </c>
      <c r="AX298" s="13" t="s">
        <v>71</v>
      </c>
      <c r="AY298" s="251" t="s">
        <v>156</v>
      </c>
    </row>
    <row r="299" s="13" customFormat="1">
      <c r="B299" s="241"/>
      <c r="C299" s="242"/>
      <c r="D299" s="227" t="s">
        <v>169</v>
      </c>
      <c r="E299" s="243" t="s">
        <v>1</v>
      </c>
      <c r="F299" s="244" t="s">
        <v>1265</v>
      </c>
      <c r="G299" s="242"/>
      <c r="H299" s="245">
        <v>4.7400000000000002</v>
      </c>
      <c r="I299" s="246"/>
      <c r="J299" s="242"/>
      <c r="K299" s="242"/>
      <c r="L299" s="247"/>
      <c r="M299" s="248"/>
      <c r="N299" s="249"/>
      <c r="O299" s="249"/>
      <c r="P299" s="249"/>
      <c r="Q299" s="249"/>
      <c r="R299" s="249"/>
      <c r="S299" s="249"/>
      <c r="T299" s="250"/>
      <c r="AT299" s="251" t="s">
        <v>169</v>
      </c>
      <c r="AU299" s="251" t="s">
        <v>79</v>
      </c>
      <c r="AV299" s="13" t="s">
        <v>79</v>
      </c>
      <c r="AW299" s="13" t="s">
        <v>34</v>
      </c>
      <c r="AX299" s="13" t="s">
        <v>71</v>
      </c>
      <c r="AY299" s="251" t="s">
        <v>156</v>
      </c>
    </row>
    <row r="300" s="13" customFormat="1">
      <c r="B300" s="241"/>
      <c r="C300" s="242"/>
      <c r="D300" s="227" t="s">
        <v>169</v>
      </c>
      <c r="E300" s="243" t="s">
        <v>1</v>
      </c>
      <c r="F300" s="244" t="s">
        <v>1266</v>
      </c>
      <c r="G300" s="242"/>
      <c r="H300" s="245">
        <v>4.5</v>
      </c>
      <c r="I300" s="246"/>
      <c r="J300" s="242"/>
      <c r="K300" s="242"/>
      <c r="L300" s="247"/>
      <c r="M300" s="248"/>
      <c r="N300" s="249"/>
      <c r="O300" s="249"/>
      <c r="P300" s="249"/>
      <c r="Q300" s="249"/>
      <c r="R300" s="249"/>
      <c r="S300" s="249"/>
      <c r="T300" s="250"/>
      <c r="AT300" s="251" t="s">
        <v>169</v>
      </c>
      <c r="AU300" s="251" t="s">
        <v>79</v>
      </c>
      <c r="AV300" s="13" t="s">
        <v>79</v>
      </c>
      <c r="AW300" s="13" t="s">
        <v>34</v>
      </c>
      <c r="AX300" s="13" t="s">
        <v>71</v>
      </c>
      <c r="AY300" s="251" t="s">
        <v>156</v>
      </c>
    </row>
    <row r="301" s="14" customFormat="1">
      <c r="B301" s="252"/>
      <c r="C301" s="253"/>
      <c r="D301" s="227" t="s">
        <v>169</v>
      </c>
      <c r="E301" s="254" t="s">
        <v>1</v>
      </c>
      <c r="F301" s="255" t="s">
        <v>174</v>
      </c>
      <c r="G301" s="253"/>
      <c r="H301" s="256">
        <v>24.239999999999998</v>
      </c>
      <c r="I301" s="257"/>
      <c r="J301" s="253"/>
      <c r="K301" s="253"/>
      <c r="L301" s="258"/>
      <c r="M301" s="259"/>
      <c r="N301" s="260"/>
      <c r="O301" s="260"/>
      <c r="P301" s="260"/>
      <c r="Q301" s="260"/>
      <c r="R301" s="260"/>
      <c r="S301" s="260"/>
      <c r="T301" s="261"/>
      <c r="AT301" s="262" t="s">
        <v>169</v>
      </c>
      <c r="AU301" s="262" t="s">
        <v>79</v>
      </c>
      <c r="AV301" s="14" t="s">
        <v>163</v>
      </c>
      <c r="AW301" s="14" t="s">
        <v>34</v>
      </c>
      <c r="AX301" s="14" t="s">
        <v>21</v>
      </c>
      <c r="AY301" s="262" t="s">
        <v>156</v>
      </c>
    </row>
    <row r="302" s="1" customFormat="1" ht="16.5" customHeight="1">
      <c r="B302" s="37"/>
      <c r="C302" s="215" t="s">
        <v>386</v>
      </c>
      <c r="D302" s="215" t="s">
        <v>158</v>
      </c>
      <c r="E302" s="216" t="s">
        <v>1267</v>
      </c>
      <c r="F302" s="217" t="s">
        <v>1268</v>
      </c>
      <c r="G302" s="218" t="s">
        <v>161</v>
      </c>
      <c r="H302" s="219">
        <v>24.239999999999998</v>
      </c>
      <c r="I302" s="220"/>
      <c r="J302" s="221">
        <f>ROUND(I302*H302,2)</f>
        <v>0</v>
      </c>
      <c r="K302" s="217" t="s">
        <v>162</v>
      </c>
      <c r="L302" s="42"/>
      <c r="M302" s="222" t="s">
        <v>1</v>
      </c>
      <c r="N302" s="223" t="s">
        <v>42</v>
      </c>
      <c r="O302" s="78"/>
      <c r="P302" s="224">
        <f>O302*H302</f>
        <v>0</v>
      </c>
      <c r="Q302" s="224">
        <v>3.6000000000000001E-05</v>
      </c>
      <c r="R302" s="224">
        <f>Q302*H302</f>
        <v>0.00087263999999999994</v>
      </c>
      <c r="S302" s="224">
        <v>0</v>
      </c>
      <c r="T302" s="225">
        <f>S302*H302</f>
        <v>0</v>
      </c>
      <c r="AR302" s="16" t="s">
        <v>163</v>
      </c>
      <c r="AT302" s="16" t="s">
        <v>158</v>
      </c>
      <c r="AU302" s="16" t="s">
        <v>79</v>
      </c>
      <c r="AY302" s="16" t="s">
        <v>156</v>
      </c>
      <c r="BE302" s="226">
        <f>IF(N302="základní",J302,0)</f>
        <v>0</v>
      </c>
      <c r="BF302" s="226">
        <f>IF(N302="snížená",J302,0)</f>
        <v>0</v>
      </c>
      <c r="BG302" s="226">
        <f>IF(N302="zákl. přenesená",J302,0)</f>
        <v>0</v>
      </c>
      <c r="BH302" s="226">
        <f>IF(N302="sníž. přenesená",J302,0)</f>
        <v>0</v>
      </c>
      <c r="BI302" s="226">
        <f>IF(N302="nulová",J302,0)</f>
        <v>0</v>
      </c>
      <c r="BJ302" s="16" t="s">
        <v>21</v>
      </c>
      <c r="BK302" s="226">
        <f>ROUND(I302*H302,2)</f>
        <v>0</v>
      </c>
      <c r="BL302" s="16" t="s">
        <v>163</v>
      </c>
      <c r="BM302" s="16" t="s">
        <v>1269</v>
      </c>
    </row>
    <row r="303" s="1" customFormat="1">
      <c r="B303" s="37"/>
      <c r="C303" s="38"/>
      <c r="D303" s="227" t="s">
        <v>165</v>
      </c>
      <c r="E303" s="38"/>
      <c r="F303" s="228" t="s">
        <v>1270</v>
      </c>
      <c r="G303" s="38"/>
      <c r="H303" s="38"/>
      <c r="I303" s="142"/>
      <c r="J303" s="38"/>
      <c r="K303" s="38"/>
      <c r="L303" s="42"/>
      <c r="M303" s="229"/>
      <c r="N303" s="78"/>
      <c r="O303" s="78"/>
      <c r="P303" s="78"/>
      <c r="Q303" s="78"/>
      <c r="R303" s="78"/>
      <c r="S303" s="78"/>
      <c r="T303" s="79"/>
      <c r="AT303" s="16" t="s">
        <v>165</v>
      </c>
      <c r="AU303" s="16" t="s">
        <v>79</v>
      </c>
    </row>
    <row r="304" s="1" customFormat="1">
      <c r="B304" s="37"/>
      <c r="C304" s="38"/>
      <c r="D304" s="227" t="s">
        <v>167</v>
      </c>
      <c r="E304" s="38"/>
      <c r="F304" s="230" t="s">
        <v>1262</v>
      </c>
      <c r="G304" s="38"/>
      <c r="H304" s="38"/>
      <c r="I304" s="142"/>
      <c r="J304" s="38"/>
      <c r="K304" s="38"/>
      <c r="L304" s="42"/>
      <c r="M304" s="229"/>
      <c r="N304" s="78"/>
      <c r="O304" s="78"/>
      <c r="P304" s="78"/>
      <c r="Q304" s="78"/>
      <c r="R304" s="78"/>
      <c r="S304" s="78"/>
      <c r="T304" s="79"/>
      <c r="AT304" s="16" t="s">
        <v>167</v>
      </c>
      <c r="AU304" s="16" t="s">
        <v>79</v>
      </c>
    </row>
    <row r="305" s="1" customFormat="1" ht="16.5" customHeight="1">
      <c r="B305" s="37"/>
      <c r="C305" s="215" t="s">
        <v>391</v>
      </c>
      <c r="D305" s="215" t="s">
        <v>158</v>
      </c>
      <c r="E305" s="216" t="s">
        <v>1271</v>
      </c>
      <c r="F305" s="217" t="s">
        <v>1272</v>
      </c>
      <c r="G305" s="218" t="s">
        <v>282</v>
      </c>
      <c r="H305" s="219">
        <v>0.088999999999999996</v>
      </c>
      <c r="I305" s="220"/>
      <c r="J305" s="221">
        <f>ROUND(I305*H305,2)</f>
        <v>0</v>
      </c>
      <c r="K305" s="217" t="s">
        <v>162</v>
      </c>
      <c r="L305" s="42"/>
      <c r="M305" s="222" t="s">
        <v>1</v>
      </c>
      <c r="N305" s="223" t="s">
        <v>42</v>
      </c>
      <c r="O305" s="78"/>
      <c r="P305" s="224">
        <f>O305*H305</f>
        <v>0</v>
      </c>
      <c r="Q305" s="224">
        <v>1.0383020000000001</v>
      </c>
      <c r="R305" s="224">
        <f>Q305*H305</f>
        <v>0.092408878</v>
      </c>
      <c r="S305" s="224">
        <v>0</v>
      </c>
      <c r="T305" s="225">
        <f>S305*H305</f>
        <v>0</v>
      </c>
      <c r="AR305" s="16" t="s">
        <v>163</v>
      </c>
      <c r="AT305" s="16" t="s">
        <v>158</v>
      </c>
      <c r="AU305" s="16" t="s">
        <v>79</v>
      </c>
      <c r="AY305" s="16" t="s">
        <v>156</v>
      </c>
      <c r="BE305" s="226">
        <f>IF(N305="základní",J305,0)</f>
        <v>0</v>
      </c>
      <c r="BF305" s="226">
        <f>IF(N305="snížená",J305,0)</f>
        <v>0</v>
      </c>
      <c r="BG305" s="226">
        <f>IF(N305="zákl. přenesená",J305,0)</f>
        <v>0</v>
      </c>
      <c r="BH305" s="226">
        <f>IF(N305="sníž. přenesená",J305,0)</f>
        <v>0</v>
      </c>
      <c r="BI305" s="226">
        <f>IF(N305="nulová",J305,0)</f>
        <v>0</v>
      </c>
      <c r="BJ305" s="16" t="s">
        <v>21</v>
      </c>
      <c r="BK305" s="226">
        <f>ROUND(I305*H305,2)</f>
        <v>0</v>
      </c>
      <c r="BL305" s="16" t="s">
        <v>163</v>
      </c>
      <c r="BM305" s="16" t="s">
        <v>1273</v>
      </c>
    </row>
    <row r="306" s="1" customFormat="1">
      <c r="B306" s="37"/>
      <c r="C306" s="38"/>
      <c r="D306" s="227" t="s">
        <v>165</v>
      </c>
      <c r="E306" s="38"/>
      <c r="F306" s="228" t="s">
        <v>1274</v>
      </c>
      <c r="G306" s="38"/>
      <c r="H306" s="38"/>
      <c r="I306" s="142"/>
      <c r="J306" s="38"/>
      <c r="K306" s="38"/>
      <c r="L306" s="42"/>
      <c r="M306" s="229"/>
      <c r="N306" s="78"/>
      <c r="O306" s="78"/>
      <c r="P306" s="78"/>
      <c r="Q306" s="78"/>
      <c r="R306" s="78"/>
      <c r="S306" s="78"/>
      <c r="T306" s="79"/>
      <c r="AT306" s="16" t="s">
        <v>165</v>
      </c>
      <c r="AU306" s="16" t="s">
        <v>79</v>
      </c>
    </row>
    <row r="307" s="1" customFormat="1">
      <c r="B307" s="37"/>
      <c r="C307" s="38"/>
      <c r="D307" s="227" t="s">
        <v>167</v>
      </c>
      <c r="E307" s="38"/>
      <c r="F307" s="230" t="s">
        <v>1275</v>
      </c>
      <c r="G307" s="38"/>
      <c r="H307" s="38"/>
      <c r="I307" s="142"/>
      <c r="J307" s="38"/>
      <c r="K307" s="38"/>
      <c r="L307" s="42"/>
      <c r="M307" s="229"/>
      <c r="N307" s="78"/>
      <c r="O307" s="78"/>
      <c r="P307" s="78"/>
      <c r="Q307" s="78"/>
      <c r="R307" s="78"/>
      <c r="S307" s="78"/>
      <c r="T307" s="79"/>
      <c r="AT307" s="16" t="s">
        <v>167</v>
      </c>
      <c r="AU307" s="16" t="s">
        <v>79</v>
      </c>
    </row>
    <row r="308" s="12" customFormat="1">
      <c r="B308" s="231"/>
      <c r="C308" s="232"/>
      <c r="D308" s="227" t="s">
        <v>169</v>
      </c>
      <c r="E308" s="233" t="s">
        <v>1</v>
      </c>
      <c r="F308" s="234" t="s">
        <v>1276</v>
      </c>
      <c r="G308" s="232"/>
      <c r="H308" s="233" t="s">
        <v>1</v>
      </c>
      <c r="I308" s="235"/>
      <c r="J308" s="232"/>
      <c r="K308" s="232"/>
      <c r="L308" s="236"/>
      <c r="M308" s="237"/>
      <c r="N308" s="238"/>
      <c r="O308" s="238"/>
      <c r="P308" s="238"/>
      <c r="Q308" s="238"/>
      <c r="R308" s="238"/>
      <c r="S308" s="238"/>
      <c r="T308" s="239"/>
      <c r="AT308" s="240" t="s">
        <v>169</v>
      </c>
      <c r="AU308" s="240" t="s">
        <v>79</v>
      </c>
      <c r="AV308" s="12" t="s">
        <v>21</v>
      </c>
      <c r="AW308" s="12" t="s">
        <v>34</v>
      </c>
      <c r="AX308" s="12" t="s">
        <v>71</v>
      </c>
      <c r="AY308" s="240" t="s">
        <v>156</v>
      </c>
    </row>
    <row r="309" s="13" customFormat="1">
      <c r="B309" s="241"/>
      <c r="C309" s="242"/>
      <c r="D309" s="227" t="s">
        <v>169</v>
      </c>
      <c r="E309" s="243" t="s">
        <v>1</v>
      </c>
      <c r="F309" s="244" t="s">
        <v>1277</v>
      </c>
      <c r="G309" s="242"/>
      <c r="H309" s="245">
        <v>0.088999999999999996</v>
      </c>
      <c r="I309" s="246"/>
      <c r="J309" s="242"/>
      <c r="K309" s="242"/>
      <c r="L309" s="247"/>
      <c r="M309" s="248"/>
      <c r="N309" s="249"/>
      <c r="O309" s="249"/>
      <c r="P309" s="249"/>
      <c r="Q309" s="249"/>
      <c r="R309" s="249"/>
      <c r="S309" s="249"/>
      <c r="T309" s="250"/>
      <c r="AT309" s="251" t="s">
        <v>169</v>
      </c>
      <c r="AU309" s="251" t="s">
        <v>79</v>
      </c>
      <c r="AV309" s="13" t="s">
        <v>79</v>
      </c>
      <c r="AW309" s="13" t="s">
        <v>34</v>
      </c>
      <c r="AX309" s="13" t="s">
        <v>71</v>
      </c>
      <c r="AY309" s="251" t="s">
        <v>156</v>
      </c>
    </row>
    <row r="310" s="14" customFormat="1">
      <c r="B310" s="252"/>
      <c r="C310" s="253"/>
      <c r="D310" s="227" t="s">
        <v>169</v>
      </c>
      <c r="E310" s="254" t="s">
        <v>1</v>
      </c>
      <c r="F310" s="255" t="s">
        <v>174</v>
      </c>
      <c r="G310" s="253"/>
      <c r="H310" s="256">
        <v>0.088999999999999996</v>
      </c>
      <c r="I310" s="257"/>
      <c r="J310" s="253"/>
      <c r="K310" s="253"/>
      <c r="L310" s="258"/>
      <c r="M310" s="259"/>
      <c r="N310" s="260"/>
      <c r="O310" s="260"/>
      <c r="P310" s="260"/>
      <c r="Q310" s="260"/>
      <c r="R310" s="260"/>
      <c r="S310" s="260"/>
      <c r="T310" s="261"/>
      <c r="AT310" s="262" t="s">
        <v>169</v>
      </c>
      <c r="AU310" s="262" t="s">
        <v>79</v>
      </c>
      <c r="AV310" s="14" t="s">
        <v>163</v>
      </c>
      <c r="AW310" s="14" t="s">
        <v>34</v>
      </c>
      <c r="AX310" s="14" t="s">
        <v>21</v>
      </c>
      <c r="AY310" s="262" t="s">
        <v>156</v>
      </c>
    </row>
    <row r="311" s="1" customFormat="1" ht="16.5" customHeight="1">
      <c r="B311" s="37"/>
      <c r="C311" s="215" t="s">
        <v>401</v>
      </c>
      <c r="D311" s="215" t="s">
        <v>158</v>
      </c>
      <c r="E311" s="216" t="s">
        <v>1278</v>
      </c>
      <c r="F311" s="217" t="s">
        <v>1279</v>
      </c>
      <c r="G311" s="218" t="s">
        <v>282</v>
      </c>
      <c r="H311" s="219">
        <v>0.84999999999999998</v>
      </c>
      <c r="I311" s="220"/>
      <c r="J311" s="221">
        <f>ROUND(I311*H311,2)</f>
        <v>0</v>
      </c>
      <c r="K311" s="217" t="s">
        <v>162</v>
      </c>
      <c r="L311" s="42"/>
      <c r="M311" s="222" t="s">
        <v>1</v>
      </c>
      <c r="N311" s="223" t="s">
        <v>42</v>
      </c>
      <c r="O311" s="78"/>
      <c r="P311" s="224">
        <f>O311*H311</f>
        <v>0</v>
      </c>
      <c r="Q311" s="224">
        <v>1.059728</v>
      </c>
      <c r="R311" s="224">
        <f>Q311*H311</f>
        <v>0.90076879999999993</v>
      </c>
      <c r="S311" s="224">
        <v>0</v>
      </c>
      <c r="T311" s="225">
        <f>S311*H311</f>
        <v>0</v>
      </c>
      <c r="AR311" s="16" t="s">
        <v>163</v>
      </c>
      <c r="AT311" s="16" t="s">
        <v>158</v>
      </c>
      <c r="AU311" s="16" t="s">
        <v>79</v>
      </c>
      <c r="AY311" s="16" t="s">
        <v>156</v>
      </c>
      <c r="BE311" s="226">
        <f>IF(N311="základní",J311,0)</f>
        <v>0</v>
      </c>
      <c r="BF311" s="226">
        <f>IF(N311="snížená",J311,0)</f>
        <v>0</v>
      </c>
      <c r="BG311" s="226">
        <f>IF(N311="zákl. přenesená",J311,0)</f>
        <v>0</v>
      </c>
      <c r="BH311" s="226">
        <f>IF(N311="sníž. přenesená",J311,0)</f>
        <v>0</v>
      </c>
      <c r="BI311" s="226">
        <f>IF(N311="nulová",J311,0)</f>
        <v>0</v>
      </c>
      <c r="BJ311" s="16" t="s">
        <v>21</v>
      </c>
      <c r="BK311" s="226">
        <f>ROUND(I311*H311,2)</f>
        <v>0</v>
      </c>
      <c r="BL311" s="16" t="s">
        <v>163</v>
      </c>
      <c r="BM311" s="16" t="s">
        <v>1280</v>
      </c>
    </row>
    <row r="312" s="1" customFormat="1">
      <c r="B312" s="37"/>
      <c r="C312" s="38"/>
      <c r="D312" s="227" t="s">
        <v>165</v>
      </c>
      <c r="E312" s="38"/>
      <c r="F312" s="228" t="s">
        <v>1281</v>
      </c>
      <c r="G312" s="38"/>
      <c r="H312" s="38"/>
      <c r="I312" s="142"/>
      <c r="J312" s="38"/>
      <c r="K312" s="38"/>
      <c r="L312" s="42"/>
      <c r="M312" s="229"/>
      <c r="N312" s="78"/>
      <c r="O312" s="78"/>
      <c r="P312" s="78"/>
      <c r="Q312" s="78"/>
      <c r="R312" s="78"/>
      <c r="S312" s="78"/>
      <c r="T312" s="79"/>
      <c r="AT312" s="16" t="s">
        <v>165</v>
      </c>
      <c r="AU312" s="16" t="s">
        <v>79</v>
      </c>
    </row>
    <row r="313" s="1" customFormat="1">
      <c r="B313" s="37"/>
      <c r="C313" s="38"/>
      <c r="D313" s="227" t="s">
        <v>167</v>
      </c>
      <c r="E313" s="38"/>
      <c r="F313" s="230" t="s">
        <v>1275</v>
      </c>
      <c r="G313" s="38"/>
      <c r="H313" s="38"/>
      <c r="I313" s="142"/>
      <c r="J313" s="38"/>
      <c r="K313" s="38"/>
      <c r="L313" s="42"/>
      <c r="M313" s="229"/>
      <c r="N313" s="78"/>
      <c r="O313" s="78"/>
      <c r="P313" s="78"/>
      <c r="Q313" s="78"/>
      <c r="R313" s="78"/>
      <c r="S313" s="78"/>
      <c r="T313" s="79"/>
      <c r="AT313" s="16" t="s">
        <v>167</v>
      </c>
      <c r="AU313" s="16" t="s">
        <v>79</v>
      </c>
    </row>
    <row r="314" s="12" customFormat="1">
      <c r="B314" s="231"/>
      <c r="C314" s="232"/>
      <c r="D314" s="227" t="s">
        <v>169</v>
      </c>
      <c r="E314" s="233" t="s">
        <v>1</v>
      </c>
      <c r="F314" s="234" t="s">
        <v>1276</v>
      </c>
      <c r="G314" s="232"/>
      <c r="H314" s="233" t="s">
        <v>1</v>
      </c>
      <c r="I314" s="235"/>
      <c r="J314" s="232"/>
      <c r="K314" s="232"/>
      <c r="L314" s="236"/>
      <c r="M314" s="237"/>
      <c r="N314" s="238"/>
      <c r="O314" s="238"/>
      <c r="P314" s="238"/>
      <c r="Q314" s="238"/>
      <c r="R314" s="238"/>
      <c r="S314" s="238"/>
      <c r="T314" s="239"/>
      <c r="AT314" s="240" t="s">
        <v>169</v>
      </c>
      <c r="AU314" s="240" t="s">
        <v>79</v>
      </c>
      <c r="AV314" s="12" t="s">
        <v>21</v>
      </c>
      <c r="AW314" s="12" t="s">
        <v>34</v>
      </c>
      <c r="AX314" s="12" t="s">
        <v>71</v>
      </c>
      <c r="AY314" s="240" t="s">
        <v>156</v>
      </c>
    </row>
    <row r="315" s="13" customFormat="1">
      <c r="B315" s="241"/>
      <c r="C315" s="242"/>
      <c r="D315" s="227" t="s">
        <v>169</v>
      </c>
      <c r="E315" s="243" t="s">
        <v>1</v>
      </c>
      <c r="F315" s="244" t="s">
        <v>1282</v>
      </c>
      <c r="G315" s="242"/>
      <c r="H315" s="245">
        <v>0.84999999999999998</v>
      </c>
      <c r="I315" s="246"/>
      <c r="J315" s="242"/>
      <c r="K315" s="242"/>
      <c r="L315" s="247"/>
      <c r="M315" s="248"/>
      <c r="N315" s="249"/>
      <c r="O315" s="249"/>
      <c r="P315" s="249"/>
      <c r="Q315" s="249"/>
      <c r="R315" s="249"/>
      <c r="S315" s="249"/>
      <c r="T315" s="250"/>
      <c r="AT315" s="251" t="s">
        <v>169</v>
      </c>
      <c r="AU315" s="251" t="s">
        <v>79</v>
      </c>
      <c r="AV315" s="13" t="s">
        <v>79</v>
      </c>
      <c r="AW315" s="13" t="s">
        <v>34</v>
      </c>
      <c r="AX315" s="13" t="s">
        <v>71</v>
      </c>
      <c r="AY315" s="251" t="s">
        <v>156</v>
      </c>
    </row>
    <row r="316" s="14" customFormat="1">
      <c r="B316" s="252"/>
      <c r="C316" s="253"/>
      <c r="D316" s="227" t="s">
        <v>169</v>
      </c>
      <c r="E316" s="254" t="s">
        <v>1</v>
      </c>
      <c r="F316" s="255" t="s">
        <v>174</v>
      </c>
      <c r="G316" s="253"/>
      <c r="H316" s="256">
        <v>0.84999999999999998</v>
      </c>
      <c r="I316" s="257"/>
      <c r="J316" s="253"/>
      <c r="K316" s="253"/>
      <c r="L316" s="258"/>
      <c r="M316" s="259"/>
      <c r="N316" s="260"/>
      <c r="O316" s="260"/>
      <c r="P316" s="260"/>
      <c r="Q316" s="260"/>
      <c r="R316" s="260"/>
      <c r="S316" s="260"/>
      <c r="T316" s="261"/>
      <c r="AT316" s="262" t="s">
        <v>169</v>
      </c>
      <c r="AU316" s="262" t="s">
        <v>79</v>
      </c>
      <c r="AV316" s="14" t="s">
        <v>163</v>
      </c>
      <c r="AW316" s="14" t="s">
        <v>34</v>
      </c>
      <c r="AX316" s="14" t="s">
        <v>21</v>
      </c>
      <c r="AY316" s="262" t="s">
        <v>156</v>
      </c>
    </row>
    <row r="317" s="1" customFormat="1" ht="16.5" customHeight="1">
      <c r="B317" s="37"/>
      <c r="C317" s="215" t="s">
        <v>408</v>
      </c>
      <c r="D317" s="215" t="s">
        <v>158</v>
      </c>
      <c r="E317" s="216" t="s">
        <v>402</v>
      </c>
      <c r="F317" s="217" t="s">
        <v>403</v>
      </c>
      <c r="G317" s="218" t="s">
        <v>185</v>
      </c>
      <c r="H317" s="219">
        <v>10</v>
      </c>
      <c r="I317" s="220"/>
      <c r="J317" s="221">
        <f>ROUND(I317*H317,2)</f>
        <v>0</v>
      </c>
      <c r="K317" s="217" t="s">
        <v>162</v>
      </c>
      <c r="L317" s="42"/>
      <c r="M317" s="222" t="s">
        <v>1</v>
      </c>
      <c r="N317" s="223" t="s">
        <v>42</v>
      </c>
      <c r="O317" s="78"/>
      <c r="P317" s="224">
        <f>O317*H317</f>
        <v>0</v>
      </c>
      <c r="Q317" s="224">
        <v>0.00662</v>
      </c>
      <c r="R317" s="224">
        <f>Q317*H317</f>
        <v>0.066199999999999995</v>
      </c>
      <c r="S317" s="224">
        <v>0</v>
      </c>
      <c r="T317" s="225">
        <f>S317*H317</f>
        <v>0</v>
      </c>
      <c r="AR317" s="16" t="s">
        <v>163</v>
      </c>
      <c r="AT317" s="16" t="s">
        <v>158</v>
      </c>
      <c r="AU317" s="16" t="s">
        <v>79</v>
      </c>
      <c r="AY317" s="16" t="s">
        <v>156</v>
      </c>
      <c r="BE317" s="226">
        <f>IF(N317="základní",J317,0)</f>
        <v>0</v>
      </c>
      <c r="BF317" s="226">
        <f>IF(N317="snížená",J317,0)</f>
        <v>0</v>
      </c>
      <c r="BG317" s="226">
        <f>IF(N317="zákl. přenesená",J317,0)</f>
        <v>0</v>
      </c>
      <c r="BH317" s="226">
        <f>IF(N317="sníž. přenesená",J317,0)</f>
        <v>0</v>
      </c>
      <c r="BI317" s="226">
        <f>IF(N317="nulová",J317,0)</f>
        <v>0</v>
      </c>
      <c r="BJ317" s="16" t="s">
        <v>21</v>
      </c>
      <c r="BK317" s="226">
        <f>ROUND(I317*H317,2)</f>
        <v>0</v>
      </c>
      <c r="BL317" s="16" t="s">
        <v>163</v>
      </c>
      <c r="BM317" s="16" t="s">
        <v>1283</v>
      </c>
    </row>
    <row r="318" s="1" customFormat="1">
      <c r="B318" s="37"/>
      <c r="C318" s="38"/>
      <c r="D318" s="227" t="s">
        <v>165</v>
      </c>
      <c r="E318" s="38"/>
      <c r="F318" s="228" t="s">
        <v>405</v>
      </c>
      <c r="G318" s="38"/>
      <c r="H318" s="38"/>
      <c r="I318" s="142"/>
      <c r="J318" s="38"/>
      <c r="K318" s="38"/>
      <c r="L318" s="42"/>
      <c r="M318" s="229"/>
      <c r="N318" s="78"/>
      <c r="O318" s="78"/>
      <c r="P318" s="78"/>
      <c r="Q318" s="78"/>
      <c r="R318" s="78"/>
      <c r="S318" s="78"/>
      <c r="T318" s="79"/>
      <c r="AT318" s="16" t="s">
        <v>165</v>
      </c>
      <c r="AU318" s="16" t="s">
        <v>79</v>
      </c>
    </row>
    <row r="319" s="1" customFormat="1">
      <c r="B319" s="37"/>
      <c r="C319" s="38"/>
      <c r="D319" s="227" t="s">
        <v>167</v>
      </c>
      <c r="E319" s="38"/>
      <c r="F319" s="230" t="s">
        <v>406</v>
      </c>
      <c r="G319" s="38"/>
      <c r="H319" s="38"/>
      <c r="I319" s="142"/>
      <c r="J319" s="38"/>
      <c r="K319" s="38"/>
      <c r="L319" s="42"/>
      <c r="M319" s="229"/>
      <c r="N319" s="78"/>
      <c r="O319" s="78"/>
      <c r="P319" s="78"/>
      <c r="Q319" s="78"/>
      <c r="R319" s="78"/>
      <c r="S319" s="78"/>
      <c r="T319" s="79"/>
      <c r="AT319" s="16" t="s">
        <v>167</v>
      </c>
      <c r="AU319" s="16" t="s">
        <v>79</v>
      </c>
    </row>
    <row r="320" s="11" customFormat="1" ht="22.8" customHeight="1">
      <c r="B320" s="199"/>
      <c r="C320" s="200"/>
      <c r="D320" s="201" t="s">
        <v>70</v>
      </c>
      <c r="E320" s="213" t="s">
        <v>163</v>
      </c>
      <c r="F320" s="213" t="s">
        <v>407</v>
      </c>
      <c r="G320" s="200"/>
      <c r="H320" s="200"/>
      <c r="I320" s="203"/>
      <c r="J320" s="214">
        <f>BK320</f>
        <v>0</v>
      </c>
      <c r="K320" s="200"/>
      <c r="L320" s="205"/>
      <c r="M320" s="206"/>
      <c r="N320" s="207"/>
      <c r="O320" s="207"/>
      <c r="P320" s="208">
        <f>SUM(P321:P342)</f>
        <v>0</v>
      </c>
      <c r="Q320" s="207"/>
      <c r="R320" s="208">
        <f>SUM(R321:R342)</f>
        <v>24.38563233</v>
      </c>
      <c r="S320" s="207"/>
      <c r="T320" s="209">
        <f>SUM(T321:T342)</f>
        <v>0</v>
      </c>
      <c r="AR320" s="210" t="s">
        <v>21</v>
      </c>
      <c r="AT320" s="211" t="s">
        <v>70</v>
      </c>
      <c r="AU320" s="211" t="s">
        <v>21</v>
      </c>
      <c r="AY320" s="210" t="s">
        <v>156</v>
      </c>
      <c r="BK320" s="212">
        <f>SUM(BK321:BK342)</f>
        <v>0</v>
      </c>
    </row>
    <row r="321" s="1" customFormat="1" ht="16.5" customHeight="1">
      <c r="B321" s="37"/>
      <c r="C321" s="215" t="s">
        <v>415</v>
      </c>
      <c r="D321" s="215" t="s">
        <v>158</v>
      </c>
      <c r="E321" s="216" t="s">
        <v>409</v>
      </c>
      <c r="F321" s="217" t="s">
        <v>410</v>
      </c>
      <c r="G321" s="218" t="s">
        <v>282</v>
      </c>
      <c r="H321" s="219">
        <v>0.17499999999999999</v>
      </c>
      <c r="I321" s="220"/>
      <c r="J321" s="221">
        <f>ROUND(I321*H321,2)</f>
        <v>0</v>
      </c>
      <c r="K321" s="217" t="s">
        <v>162</v>
      </c>
      <c r="L321" s="42"/>
      <c r="M321" s="222" t="s">
        <v>1</v>
      </c>
      <c r="N321" s="223" t="s">
        <v>42</v>
      </c>
      <c r="O321" s="78"/>
      <c r="P321" s="224">
        <f>O321*H321</f>
        <v>0</v>
      </c>
      <c r="Q321" s="224">
        <v>1.0597380000000001</v>
      </c>
      <c r="R321" s="224">
        <f>Q321*H321</f>
        <v>0.18545415000000001</v>
      </c>
      <c r="S321" s="224">
        <v>0</v>
      </c>
      <c r="T321" s="225">
        <f>S321*H321</f>
        <v>0</v>
      </c>
      <c r="AR321" s="16" t="s">
        <v>163</v>
      </c>
      <c r="AT321" s="16" t="s">
        <v>158</v>
      </c>
      <c r="AU321" s="16" t="s">
        <v>79</v>
      </c>
      <c r="AY321" s="16" t="s">
        <v>156</v>
      </c>
      <c r="BE321" s="226">
        <f>IF(N321="základní",J321,0)</f>
        <v>0</v>
      </c>
      <c r="BF321" s="226">
        <f>IF(N321="snížená",J321,0)</f>
        <v>0</v>
      </c>
      <c r="BG321" s="226">
        <f>IF(N321="zákl. přenesená",J321,0)</f>
        <v>0</v>
      </c>
      <c r="BH321" s="226">
        <f>IF(N321="sníž. přenesená",J321,0)</f>
        <v>0</v>
      </c>
      <c r="BI321" s="226">
        <f>IF(N321="nulová",J321,0)</f>
        <v>0</v>
      </c>
      <c r="BJ321" s="16" t="s">
        <v>21</v>
      </c>
      <c r="BK321" s="226">
        <f>ROUND(I321*H321,2)</f>
        <v>0</v>
      </c>
      <c r="BL321" s="16" t="s">
        <v>163</v>
      </c>
      <c r="BM321" s="16" t="s">
        <v>1284</v>
      </c>
    </row>
    <row r="322" s="1" customFormat="1">
      <c r="B322" s="37"/>
      <c r="C322" s="38"/>
      <c r="D322" s="227" t="s">
        <v>165</v>
      </c>
      <c r="E322" s="38"/>
      <c r="F322" s="228" t="s">
        <v>412</v>
      </c>
      <c r="G322" s="38"/>
      <c r="H322" s="38"/>
      <c r="I322" s="142"/>
      <c r="J322" s="38"/>
      <c r="K322" s="38"/>
      <c r="L322" s="42"/>
      <c r="M322" s="229"/>
      <c r="N322" s="78"/>
      <c r="O322" s="78"/>
      <c r="P322" s="78"/>
      <c r="Q322" s="78"/>
      <c r="R322" s="78"/>
      <c r="S322" s="78"/>
      <c r="T322" s="79"/>
      <c r="AT322" s="16" t="s">
        <v>165</v>
      </c>
      <c r="AU322" s="16" t="s">
        <v>79</v>
      </c>
    </row>
    <row r="323" s="1" customFormat="1">
      <c r="B323" s="37"/>
      <c r="C323" s="38"/>
      <c r="D323" s="227" t="s">
        <v>167</v>
      </c>
      <c r="E323" s="38"/>
      <c r="F323" s="230" t="s">
        <v>366</v>
      </c>
      <c r="G323" s="38"/>
      <c r="H323" s="38"/>
      <c r="I323" s="142"/>
      <c r="J323" s="38"/>
      <c r="K323" s="38"/>
      <c r="L323" s="42"/>
      <c r="M323" s="229"/>
      <c r="N323" s="78"/>
      <c r="O323" s="78"/>
      <c r="P323" s="78"/>
      <c r="Q323" s="78"/>
      <c r="R323" s="78"/>
      <c r="S323" s="78"/>
      <c r="T323" s="79"/>
      <c r="AT323" s="16" t="s">
        <v>167</v>
      </c>
      <c r="AU323" s="16" t="s">
        <v>79</v>
      </c>
    </row>
    <row r="324" s="1" customFormat="1">
      <c r="B324" s="37"/>
      <c r="C324" s="38"/>
      <c r="D324" s="227" t="s">
        <v>189</v>
      </c>
      <c r="E324" s="38"/>
      <c r="F324" s="230" t="s">
        <v>1285</v>
      </c>
      <c r="G324" s="38"/>
      <c r="H324" s="38"/>
      <c r="I324" s="142"/>
      <c r="J324" s="38"/>
      <c r="K324" s="38"/>
      <c r="L324" s="42"/>
      <c r="M324" s="229"/>
      <c r="N324" s="78"/>
      <c r="O324" s="78"/>
      <c r="P324" s="78"/>
      <c r="Q324" s="78"/>
      <c r="R324" s="78"/>
      <c r="S324" s="78"/>
      <c r="T324" s="79"/>
      <c r="AT324" s="16" t="s">
        <v>189</v>
      </c>
      <c r="AU324" s="16" t="s">
        <v>79</v>
      </c>
    </row>
    <row r="325" s="13" customFormat="1">
      <c r="B325" s="241"/>
      <c r="C325" s="242"/>
      <c r="D325" s="227" t="s">
        <v>169</v>
      </c>
      <c r="E325" s="243" t="s">
        <v>1</v>
      </c>
      <c r="F325" s="244" t="s">
        <v>1286</v>
      </c>
      <c r="G325" s="242"/>
      <c r="H325" s="245">
        <v>0.17499999999999999</v>
      </c>
      <c r="I325" s="246"/>
      <c r="J325" s="242"/>
      <c r="K325" s="242"/>
      <c r="L325" s="247"/>
      <c r="M325" s="248"/>
      <c r="N325" s="249"/>
      <c r="O325" s="249"/>
      <c r="P325" s="249"/>
      <c r="Q325" s="249"/>
      <c r="R325" s="249"/>
      <c r="S325" s="249"/>
      <c r="T325" s="250"/>
      <c r="AT325" s="251" t="s">
        <v>169</v>
      </c>
      <c r="AU325" s="251" t="s">
        <v>79</v>
      </c>
      <c r="AV325" s="13" t="s">
        <v>79</v>
      </c>
      <c r="AW325" s="13" t="s">
        <v>34</v>
      </c>
      <c r="AX325" s="13" t="s">
        <v>21</v>
      </c>
      <c r="AY325" s="251" t="s">
        <v>156</v>
      </c>
    </row>
    <row r="326" s="1" customFormat="1" ht="16.5" customHeight="1">
      <c r="B326" s="37"/>
      <c r="C326" s="215" t="s">
        <v>426</v>
      </c>
      <c r="D326" s="215" t="s">
        <v>158</v>
      </c>
      <c r="E326" s="216" t="s">
        <v>1287</v>
      </c>
      <c r="F326" s="217" t="s">
        <v>1288</v>
      </c>
      <c r="G326" s="218" t="s">
        <v>161</v>
      </c>
      <c r="H326" s="219">
        <v>13.300000000000001</v>
      </c>
      <c r="I326" s="220"/>
      <c r="J326" s="221">
        <f>ROUND(I326*H326,2)</f>
        <v>0</v>
      </c>
      <c r="K326" s="217" t="s">
        <v>162</v>
      </c>
      <c r="L326" s="42"/>
      <c r="M326" s="222" t="s">
        <v>1</v>
      </c>
      <c r="N326" s="223" t="s">
        <v>42</v>
      </c>
      <c r="O326" s="78"/>
      <c r="P326" s="224">
        <f>O326*H326</f>
        <v>0</v>
      </c>
      <c r="Q326" s="224">
        <v>0.22797600000000001</v>
      </c>
      <c r="R326" s="224">
        <f>Q326*H326</f>
        <v>3.0320808000000001</v>
      </c>
      <c r="S326" s="224">
        <v>0</v>
      </c>
      <c r="T326" s="225">
        <f>S326*H326</f>
        <v>0</v>
      </c>
      <c r="AR326" s="16" t="s">
        <v>163</v>
      </c>
      <c r="AT326" s="16" t="s">
        <v>158</v>
      </c>
      <c r="AU326" s="16" t="s">
        <v>79</v>
      </c>
      <c r="AY326" s="16" t="s">
        <v>156</v>
      </c>
      <c r="BE326" s="226">
        <f>IF(N326="základní",J326,0)</f>
        <v>0</v>
      </c>
      <c r="BF326" s="226">
        <f>IF(N326="snížená",J326,0)</f>
        <v>0</v>
      </c>
      <c r="BG326" s="226">
        <f>IF(N326="zákl. přenesená",J326,0)</f>
        <v>0</v>
      </c>
      <c r="BH326" s="226">
        <f>IF(N326="sníž. přenesená",J326,0)</f>
        <v>0</v>
      </c>
      <c r="BI326" s="226">
        <f>IF(N326="nulová",J326,0)</f>
        <v>0</v>
      </c>
      <c r="BJ326" s="16" t="s">
        <v>21</v>
      </c>
      <c r="BK326" s="226">
        <f>ROUND(I326*H326,2)</f>
        <v>0</v>
      </c>
      <c r="BL326" s="16" t="s">
        <v>163</v>
      </c>
      <c r="BM326" s="16" t="s">
        <v>1289</v>
      </c>
    </row>
    <row r="327" s="1" customFormat="1">
      <c r="B327" s="37"/>
      <c r="C327" s="38"/>
      <c r="D327" s="227" t="s">
        <v>165</v>
      </c>
      <c r="E327" s="38"/>
      <c r="F327" s="228" t="s">
        <v>1290</v>
      </c>
      <c r="G327" s="38"/>
      <c r="H327" s="38"/>
      <c r="I327" s="142"/>
      <c r="J327" s="38"/>
      <c r="K327" s="38"/>
      <c r="L327" s="42"/>
      <c r="M327" s="229"/>
      <c r="N327" s="78"/>
      <c r="O327" s="78"/>
      <c r="P327" s="78"/>
      <c r="Q327" s="78"/>
      <c r="R327" s="78"/>
      <c r="S327" s="78"/>
      <c r="T327" s="79"/>
      <c r="AT327" s="16" t="s">
        <v>165</v>
      </c>
      <c r="AU327" s="16" t="s">
        <v>79</v>
      </c>
    </row>
    <row r="328" s="1" customFormat="1">
      <c r="B328" s="37"/>
      <c r="C328" s="38"/>
      <c r="D328" s="227" t="s">
        <v>167</v>
      </c>
      <c r="E328" s="38"/>
      <c r="F328" s="230" t="s">
        <v>1291</v>
      </c>
      <c r="G328" s="38"/>
      <c r="H328" s="38"/>
      <c r="I328" s="142"/>
      <c r="J328" s="38"/>
      <c r="K328" s="38"/>
      <c r="L328" s="42"/>
      <c r="M328" s="229"/>
      <c r="N328" s="78"/>
      <c r="O328" s="78"/>
      <c r="P328" s="78"/>
      <c r="Q328" s="78"/>
      <c r="R328" s="78"/>
      <c r="S328" s="78"/>
      <c r="T328" s="79"/>
      <c r="AT328" s="16" t="s">
        <v>167</v>
      </c>
      <c r="AU328" s="16" t="s">
        <v>79</v>
      </c>
    </row>
    <row r="329" s="12" customFormat="1">
      <c r="B329" s="231"/>
      <c r="C329" s="232"/>
      <c r="D329" s="227" t="s">
        <v>169</v>
      </c>
      <c r="E329" s="233" t="s">
        <v>1</v>
      </c>
      <c r="F329" s="234" t="s">
        <v>1292</v>
      </c>
      <c r="G329" s="232"/>
      <c r="H329" s="233" t="s">
        <v>1</v>
      </c>
      <c r="I329" s="235"/>
      <c r="J329" s="232"/>
      <c r="K329" s="232"/>
      <c r="L329" s="236"/>
      <c r="M329" s="237"/>
      <c r="N329" s="238"/>
      <c r="O329" s="238"/>
      <c r="P329" s="238"/>
      <c r="Q329" s="238"/>
      <c r="R329" s="238"/>
      <c r="S329" s="238"/>
      <c r="T329" s="239"/>
      <c r="AT329" s="240" t="s">
        <v>169</v>
      </c>
      <c r="AU329" s="240" t="s">
        <v>79</v>
      </c>
      <c r="AV329" s="12" t="s">
        <v>21</v>
      </c>
      <c r="AW329" s="12" t="s">
        <v>34</v>
      </c>
      <c r="AX329" s="12" t="s">
        <v>71</v>
      </c>
      <c r="AY329" s="240" t="s">
        <v>156</v>
      </c>
    </row>
    <row r="330" s="13" customFormat="1">
      <c r="B330" s="241"/>
      <c r="C330" s="242"/>
      <c r="D330" s="227" t="s">
        <v>169</v>
      </c>
      <c r="E330" s="243" t="s">
        <v>1</v>
      </c>
      <c r="F330" s="244" t="s">
        <v>1293</v>
      </c>
      <c r="G330" s="242"/>
      <c r="H330" s="245">
        <v>13.300000000000001</v>
      </c>
      <c r="I330" s="246"/>
      <c r="J330" s="242"/>
      <c r="K330" s="242"/>
      <c r="L330" s="247"/>
      <c r="M330" s="248"/>
      <c r="N330" s="249"/>
      <c r="O330" s="249"/>
      <c r="P330" s="249"/>
      <c r="Q330" s="249"/>
      <c r="R330" s="249"/>
      <c r="S330" s="249"/>
      <c r="T330" s="250"/>
      <c r="AT330" s="251" t="s">
        <v>169</v>
      </c>
      <c r="AU330" s="251" t="s">
        <v>79</v>
      </c>
      <c r="AV330" s="13" t="s">
        <v>79</v>
      </c>
      <c r="AW330" s="13" t="s">
        <v>34</v>
      </c>
      <c r="AX330" s="13" t="s">
        <v>71</v>
      </c>
      <c r="AY330" s="251" t="s">
        <v>156</v>
      </c>
    </row>
    <row r="331" s="14" customFormat="1">
      <c r="B331" s="252"/>
      <c r="C331" s="253"/>
      <c r="D331" s="227" t="s">
        <v>169</v>
      </c>
      <c r="E331" s="254" t="s">
        <v>1</v>
      </c>
      <c r="F331" s="255" t="s">
        <v>174</v>
      </c>
      <c r="G331" s="253"/>
      <c r="H331" s="256">
        <v>13.300000000000001</v>
      </c>
      <c r="I331" s="257"/>
      <c r="J331" s="253"/>
      <c r="K331" s="253"/>
      <c r="L331" s="258"/>
      <c r="M331" s="259"/>
      <c r="N331" s="260"/>
      <c r="O331" s="260"/>
      <c r="P331" s="260"/>
      <c r="Q331" s="260"/>
      <c r="R331" s="260"/>
      <c r="S331" s="260"/>
      <c r="T331" s="261"/>
      <c r="AT331" s="262" t="s">
        <v>169</v>
      </c>
      <c r="AU331" s="262" t="s">
        <v>79</v>
      </c>
      <c r="AV331" s="14" t="s">
        <v>163</v>
      </c>
      <c r="AW331" s="14" t="s">
        <v>34</v>
      </c>
      <c r="AX331" s="14" t="s">
        <v>21</v>
      </c>
      <c r="AY331" s="262" t="s">
        <v>156</v>
      </c>
    </row>
    <row r="332" s="1" customFormat="1" ht="16.5" customHeight="1">
      <c r="B332" s="37"/>
      <c r="C332" s="215" t="s">
        <v>431</v>
      </c>
      <c r="D332" s="215" t="s">
        <v>158</v>
      </c>
      <c r="E332" s="216" t="s">
        <v>933</v>
      </c>
      <c r="F332" s="217" t="s">
        <v>934</v>
      </c>
      <c r="G332" s="218" t="s">
        <v>161</v>
      </c>
      <c r="H332" s="219">
        <v>17.02</v>
      </c>
      <c r="I332" s="220"/>
      <c r="J332" s="221">
        <f>ROUND(I332*H332,2)</f>
        <v>0</v>
      </c>
      <c r="K332" s="217" t="s">
        <v>162</v>
      </c>
      <c r="L332" s="42"/>
      <c r="M332" s="222" t="s">
        <v>1</v>
      </c>
      <c r="N332" s="223" t="s">
        <v>42</v>
      </c>
      <c r="O332" s="78"/>
      <c r="P332" s="224">
        <f>O332*H332</f>
        <v>0</v>
      </c>
      <c r="Q332" s="224">
        <v>0.21251999999999999</v>
      </c>
      <c r="R332" s="224">
        <f>Q332*H332</f>
        <v>3.6170903999999995</v>
      </c>
      <c r="S332" s="224">
        <v>0</v>
      </c>
      <c r="T332" s="225">
        <f>S332*H332</f>
        <v>0</v>
      </c>
      <c r="AR332" s="16" t="s">
        <v>163</v>
      </c>
      <c r="AT332" s="16" t="s">
        <v>158</v>
      </c>
      <c r="AU332" s="16" t="s">
        <v>79</v>
      </c>
      <c r="AY332" s="16" t="s">
        <v>156</v>
      </c>
      <c r="BE332" s="226">
        <f>IF(N332="základní",J332,0)</f>
        <v>0</v>
      </c>
      <c r="BF332" s="226">
        <f>IF(N332="snížená",J332,0)</f>
        <v>0</v>
      </c>
      <c r="BG332" s="226">
        <f>IF(N332="zákl. přenesená",J332,0)</f>
        <v>0</v>
      </c>
      <c r="BH332" s="226">
        <f>IF(N332="sníž. přenesená",J332,0)</f>
        <v>0</v>
      </c>
      <c r="BI332" s="226">
        <f>IF(N332="nulová",J332,0)</f>
        <v>0</v>
      </c>
      <c r="BJ332" s="16" t="s">
        <v>21</v>
      </c>
      <c r="BK332" s="226">
        <f>ROUND(I332*H332,2)</f>
        <v>0</v>
      </c>
      <c r="BL332" s="16" t="s">
        <v>163</v>
      </c>
      <c r="BM332" s="16" t="s">
        <v>1294</v>
      </c>
    </row>
    <row r="333" s="1" customFormat="1">
      <c r="B333" s="37"/>
      <c r="C333" s="38"/>
      <c r="D333" s="227" t="s">
        <v>165</v>
      </c>
      <c r="E333" s="38"/>
      <c r="F333" s="228" t="s">
        <v>936</v>
      </c>
      <c r="G333" s="38"/>
      <c r="H333" s="38"/>
      <c r="I333" s="142"/>
      <c r="J333" s="38"/>
      <c r="K333" s="38"/>
      <c r="L333" s="42"/>
      <c r="M333" s="229"/>
      <c r="N333" s="78"/>
      <c r="O333" s="78"/>
      <c r="P333" s="78"/>
      <c r="Q333" s="78"/>
      <c r="R333" s="78"/>
      <c r="S333" s="78"/>
      <c r="T333" s="79"/>
      <c r="AT333" s="16" t="s">
        <v>165</v>
      </c>
      <c r="AU333" s="16" t="s">
        <v>79</v>
      </c>
    </row>
    <row r="334" s="1" customFormat="1">
      <c r="B334" s="37"/>
      <c r="C334" s="38"/>
      <c r="D334" s="227" t="s">
        <v>167</v>
      </c>
      <c r="E334" s="38"/>
      <c r="F334" s="230" t="s">
        <v>937</v>
      </c>
      <c r="G334" s="38"/>
      <c r="H334" s="38"/>
      <c r="I334" s="142"/>
      <c r="J334" s="38"/>
      <c r="K334" s="38"/>
      <c r="L334" s="42"/>
      <c r="M334" s="229"/>
      <c r="N334" s="78"/>
      <c r="O334" s="78"/>
      <c r="P334" s="78"/>
      <c r="Q334" s="78"/>
      <c r="R334" s="78"/>
      <c r="S334" s="78"/>
      <c r="T334" s="79"/>
      <c r="AT334" s="16" t="s">
        <v>167</v>
      </c>
      <c r="AU334" s="16" t="s">
        <v>79</v>
      </c>
    </row>
    <row r="335" s="1" customFormat="1" ht="16.5" customHeight="1">
      <c r="B335" s="37"/>
      <c r="C335" s="215" t="s">
        <v>439</v>
      </c>
      <c r="D335" s="215" t="s">
        <v>158</v>
      </c>
      <c r="E335" s="216" t="s">
        <v>440</v>
      </c>
      <c r="F335" s="217" t="s">
        <v>441</v>
      </c>
      <c r="G335" s="218" t="s">
        <v>161</v>
      </c>
      <c r="H335" s="219">
        <v>17.02</v>
      </c>
      <c r="I335" s="220"/>
      <c r="J335" s="221">
        <f>ROUND(I335*H335,2)</f>
        <v>0</v>
      </c>
      <c r="K335" s="217" t="s">
        <v>162</v>
      </c>
      <c r="L335" s="42"/>
      <c r="M335" s="222" t="s">
        <v>1</v>
      </c>
      <c r="N335" s="223" t="s">
        <v>42</v>
      </c>
      <c r="O335" s="78"/>
      <c r="P335" s="224">
        <f>O335*H335</f>
        <v>0</v>
      </c>
      <c r="Q335" s="224">
        <v>1.031199</v>
      </c>
      <c r="R335" s="224">
        <f>Q335*H335</f>
        <v>17.55100698</v>
      </c>
      <c r="S335" s="224">
        <v>0</v>
      </c>
      <c r="T335" s="225">
        <f>S335*H335</f>
        <v>0</v>
      </c>
      <c r="AR335" s="16" t="s">
        <v>163</v>
      </c>
      <c r="AT335" s="16" t="s">
        <v>158</v>
      </c>
      <c r="AU335" s="16" t="s">
        <v>79</v>
      </c>
      <c r="AY335" s="16" t="s">
        <v>156</v>
      </c>
      <c r="BE335" s="226">
        <f>IF(N335="základní",J335,0)</f>
        <v>0</v>
      </c>
      <c r="BF335" s="226">
        <f>IF(N335="snížená",J335,0)</f>
        <v>0</v>
      </c>
      <c r="BG335" s="226">
        <f>IF(N335="zákl. přenesená",J335,0)</f>
        <v>0</v>
      </c>
      <c r="BH335" s="226">
        <f>IF(N335="sníž. přenesená",J335,0)</f>
        <v>0</v>
      </c>
      <c r="BI335" s="226">
        <f>IF(N335="nulová",J335,0)</f>
        <v>0</v>
      </c>
      <c r="BJ335" s="16" t="s">
        <v>21</v>
      </c>
      <c r="BK335" s="226">
        <f>ROUND(I335*H335,2)</f>
        <v>0</v>
      </c>
      <c r="BL335" s="16" t="s">
        <v>163</v>
      </c>
      <c r="BM335" s="16" t="s">
        <v>1295</v>
      </c>
    </row>
    <row r="336" s="1" customFormat="1">
      <c r="B336" s="37"/>
      <c r="C336" s="38"/>
      <c r="D336" s="227" t="s">
        <v>165</v>
      </c>
      <c r="E336" s="38"/>
      <c r="F336" s="228" t="s">
        <v>443</v>
      </c>
      <c r="G336" s="38"/>
      <c r="H336" s="38"/>
      <c r="I336" s="142"/>
      <c r="J336" s="38"/>
      <c r="K336" s="38"/>
      <c r="L336" s="42"/>
      <c r="M336" s="229"/>
      <c r="N336" s="78"/>
      <c r="O336" s="78"/>
      <c r="P336" s="78"/>
      <c r="Q336" s="78"/>
      <c r="R336" s="78"/>
      <c r="S336" s="78"/>
      <c r="T336" s="79"/>
      <c r="AT336" s="16" t="s">
        <v>165</v>
      </c>
      <c r="AU336" s="16" t="s">
        <v>79</v>
      </c>
    </row>
    <row r="337" s="1" customFormat="1">
      <c r="B337" s="37"/>
      <c r="C337" s="38"/>
      <c r="D337" s="227" t="s">
        <v>167</v>
      </c>
      <c r="E337" s="38"/>
      <c r="F337" s="230" t="s">
        <v>444</v>
      </c>
      <c r="G337" s="38"/>
      <c r="H337" s="38"/>
      <c r="I337" s="142"/>
      <c r="J337" s="38"/>
      <c r="K337" s="38"/>
      <c r="L337" s="42"/>
      <c r="M337" s="229"/>
      <c r="N337" s="78"/>
      <c r="O337" s="78"/>
      <c r="P337" s="78"/>
      <c r="Q337" s="78"/>
      <c r="R337" s="78"/>
      <c r="S337" s="78"/>
      <c r="T337" s="79"/>
      <c r="AT337" s="16" t="s">
        <v>167</v>
      </c>
      <c r="AU337" s="16" t="s">
        <v>79</v>
      </c>
    </row>
    <row r="338" s="12" customFormat="1">
      <c r="B338" s="231"/>
      <c r="C338" s="232"/>
      <c r="D338" s="227" t="s">
        <v>169</v>
      </c>
      <c r="E338" s="233" t="s">
        <v>1</v>
      </c>
      <c r="F338" s="234" t="s">
        <v>1132</v>
      </c>
      <c r="G338" s="232"/>
      <c r="H338" s="233" t="s">
        <v>1</v>
      </c>
      <c r="I338" s="235"/>
      <c r="J338" s="232"/>
      <c r="K338" s="232"/>
      <c r="L338" s="236"/>
      <c r="M338" s="237"/>
      <c r="N338" s="238"/>
      <c r="O338" s="238"/>
      <c r="P338" s="238"/>
      <c r="Q338" s="238"/>
      <c r="R338" s="238"/>
      <c r="S338" s="238"/>
      <c r="T338" s="239"/>
      <c r="AT338" s="240" t="s">
        <v>169</v>
      </c>
      <c r="AU338" s="240" t="s">
        <v>79</v>
      </c>
      <c r="AV338" s="12" t="s">
        <v>21</v>
      </c>
      <c r="AW338" s="12" t="s">
        <v>34</v>
      </c>
      <c r="AX338" s="12" t="s">
        <v>71</v>
      </c>
      <c r="AY338" s="240" t="s">
        <v>156</v>
      </c>
    </row>
    <row r="339" s="13" customFormat="1">
      <c r="B339" s="241"/>
      <c r="C339" s="242"/>
      <c r="D339" s="227" t="s">
        <v>169</v>
      </c>
      <c r="E339" s="243" t="s">
        <v>1</v>
      </c>
      <c r="F339" s="244" t="s">
        <v>1180</v>
      </c>
      <c r="G339" s="242"/>
      <c r="H339" s="245">
        <v>8.5099999999999998</v>
      </c>
      <c r="I339" s="246"/>
      <c r="J339" s="242"/>
      <c r="K339" s="242"/>
      <c r="L339" s="247"/>
      <c r="M339" s="248"/>
      <c r="N339" s="249"/>
      <c r="O339" s="249"/>
      <c r="P339" s="249"/>
      <c r="Q339" s="249"/>
      <c r="R339" s="249"/>
      <c r="S339" s="249"/>
      <c r="T339" s="250"/>
      <c r="AT339" s="251" t="s">
        <v>169</v>
      </c>
      <c r="AU339" s="251" t="s">
        <v>79</v>
      </c>
      <c r="AV339" s="13" t="s">
        <v>79</v>
      </c>
      <c r="AW339" s="13" t="s">
        <v>34</v>
      </c>
      <c r="AX339" s="13" t="s">
        <v>71</v>
      </c>
      <c r="AY339" s="251" t="s">
        <v>156</v>
      </c>
    </row>
    <row r="340" s="12" customFormat="1">
      <c r="B340" s="231"/>
      <c r="C340" s="232"/>
      <c r="D340" s="227" t="s">
        <v>169</v>
      </c>
      <c r="E340" s="233" t="s">
        <v>1</v>
      </c>
      <c r="F340" s="234" t="s">
        <v>1134</v>
      </c>
      <c r="G340" s="232"/>
      <c r="H340" s="233" t="s">
        <v>1</v>
      </c>
      <c r="I340" s="235"/>
      <c r="J340" s="232"/>
      <c r="K340" s="232"/>
      <c r="L340" s="236"/>
      <c r="M340" s="237"/>
      <c r="N340" s="238"/>
      <c r="O340" s="238"/>
      <c r="P340" s="238"/>
      <c r="Q340" s="238"/>
      <c r="R340" s="238"/>
      <c r="S340" s="238"/>
      <c r="T340" s="239"/>
      <c r="AT340" s="240" t="s">
        <v>169</v>
      </c>
      <c r="AU340" s="240" t="s">
        <v>79</v>
      </c>
      <c r="AV340" s="12" t="s">
        <v>21</v>
      </c>
      <c r="AW340" s="12" t="s">
        <v>34</v>
      </c>
      <c r="AX340" s="12" t="s">
        <v>71</v>
      </c>
      <c r="AY340" s="240" t="s">
        <v>156</v>
      </c>
    </row>
    <row r="341" s="13" customFormat="1">
      <c r="B341" s="241"/>
      <c r="C341" s="242"/>
      <c r="D341" s="227" t="s">
        <v>169</v>
      </c>
      <c r="E341" s="243" t="s">
        <v>1</v>
      </c>
      <c r="F341" s="244" t="s">
        <v>1180</v>
      </c>
      <c r="G341" s="242"/>
      <c r="H341" s="245">
        <v>8.5099999999999998</v>
      </c>
      <c r="I341" s="246"/>
      <c r="J341" s="242"/>
      <c r="K341" s="242"/>
      <c r="L341" s="247"/>
      <c r="M341" s="248"/>
      <c r="N341" s="249"/>
      <c r="O341" s="249"/>
      <c r="P341" s="249"/>
      <c r="Q341" s="249"/>
      <c r="R341" s="249"/>
      <c r="S341" s="249"/>
      <c r="T341" s="250"/>
      <c r="AT341" s="251" t="s">
        <v>169</v>
      </c>
      <c r="AU341" s="251" t="s">
        <v>79</v>
      </c>
      <c r="AV341" s="13" t="s">
        <v>79</v>
      </c>
      <c r="AW341" s="13" t="s">
        <v>34</v>
      </c>
      <c r="AX341" s="13" t="s">
        <v>71</v>
      </c>
      <c r="AY341" s="251" t="s">
        <v>156</v>
      </c>
    </row>
    <row r="342" s="14" customFormat="1">
      <c r="B342" s="252"/>
      <c r="C342" s="253"/>
      <c r="D342" s="227" t="s">
        <v>169</v>
      </c>
      <c r="E342" s="254" t="s">
        <v>1</v>
      </c>
      <c r="F342" s="255" t="s">
        <v>174</v>
      </c>
      <c r="G342" s="253"/>
      <c r="H342" s="256">
        <v>17.02</v>
      </c>
      <c r="I342" s="257"/>
      <c r="J342" s="253"/>
      <c r="K342" s="253"/>
      <c r="L342" s="258"/>
      <c r="M342" s="259"/>
      <c r="N342" s="260"/>
      <c r="O342" s="260"/>
      <c r="P342" s="260"/>
      <c r="Q342" s="260"/>
      <c r="R342" s="260"/>
      <c r="S342" s="260"/>
      <c r="T342" s="261"/>
      <c r="AT342" s="262" t="s">
        <v>169</v>
      </c>
      <c r="AU342" s="262" t="s">
        <v>79</v>
      </c>
      <c r="AV342" s="14" t="s">
        <v>163</v>
      </c>
      <c r="AW342" s="14" t="s">
        <v>34</v>
      </c>
      <c r="AX342" s="14" t="s">
        <v>21</v>
      </c>
      <c r="AY342" s="262" t="s">
        <v>156</v>
      </c>
    </row>
    <row r="343" s="11" customFormat="1" ht="22.8" customHeight="1">
      <c r="B343" s="199"/>
      <c r="C343" s="200"/>
      <c r="D343" s="201" t="s">
        <v>70</v>
      </c>
      <c r="E343" s="213" t="s">
        <v>221</v>
      </c>
      <c r="F343" s="213" t="s">
        <v>1296</v>
      </c>
      <c r="G343" s="200"/>
      <c r="H343" s="200"/>
      <c r="I343" s="203"/>
      <c r="J343" s="214">
        <f>BK343</f>
        <v>0</v>
      </c>
      <c r="K343" s="200"/>
      <c r="L343" s="205"/>
      <c r="M343" s="206"/>
      <c r="N343" s="207"/>
      <c r="O343" s="207"/>
      <c r="P343" s="208">
        <f>SUM(P344:P363)</f>
        <v>0</v>
      </c>
      <c r="Q343" s="207"/>
      <c r="R343" s="208">
        <f>SUM(R344:R363)</f>
        <v>13.634240128</v>
      </c>
      <c r="S343" s="207"/>
      <c r="T343" s="209">
        <f>SUM(T344:T363)</f>
        <v>0</v>
      </c>
      <c r="AR343" s="210" t="s">
        <v>21</v>
      </c>
      <c r="AT343" s="211" t="s">
        <v>70</v>
      </c>
      <c r="AU343" s="211" t="s">
        <v>21</v>
      </c>
      <c r="AY343" s="210" t="s">
        <v>156</v>
      </c>
      <c r="BK343" s="212">
        <f>SUM(BK344:BK363)</f>
        <v>0</v>
      </c>
    </row>
    <row r="344" s="1" customFormat="1" ht="16.5" customHeight="1">
      <c r="B344" s="37"/>
      <c r="C344" s="215" t="s">
        <v>449</v>
      </c>
      <c r="D344" s="215" t="s">
        <v>158</v>
      </c>
      <c r="E344" s="216" t="s">
        <v>1297</v>
      </c>
      <c r="F344" s="217" t="s">
        <v>1298</v>
      </c>
      <c r="G344" s="218" t="s">
        <v>185</v>
      </c>
      <c r="H344" s="219">
        <v>10.720000000000001</v>
      </c>
      <c r="I344" s="220"/>
      <c r="J344" s="221">
        <f>ROUND(I344*H344,2)</f>
        <v>0</v>
      </c>
      <c r="K344" s="217" t="s">
        <v>162</v>
      </c>
      <c r="L344" s="42"/>
      <c r="M344" s="222" t="s">
        <v>1</v>
      </c>
      <c r="N344" s="223" t="s">
        <v>42</v>
      </c>
      <c r="O344" s="78"/>
      <c r="P344" s="224">
        <f>O344*H344</f>
        <v>0</v>
      </c>
      <c r="Q344" s="224">
        <v>2.2399999999999999E-05</v>
      </c>
      <c r="R344" s="224">
        <f>Q344*H344</f>
        <v>0.00024012800000000002</v>
      </c>
      <c r="S344" s="224">
        <v>0</v>
      </c>
      <c r="T344" s="225">
        <f>S344*H344</f>
        <v>0</v>
      </c>
      <c r="AR344" s="16" t="s">
        <v>163</v>
      </c>
      <c r="AT344" s="16" t="s">
        <v>158</v>
      </c>
      <c r="AU344" s="16" t="s">
        <v>79</v>
      </c>
      <c r="AY344" s="16" t="s">
        <v>156</v>
      </c>
      <c r="BE344" s="226">
        <f>IF(N344="základní",J344,0)</f>
        <v>0</v>
      </c>
      <c r="BF344" s="226">
        <f>IF(N344="snížená",J344,0)</f>
        <v>0</v>
      </c>
      <c r="BG344" s="226">
        <f>IF(N344="zákl. přenesená",J344,0)</f>
        <v>0</v>
      </c>
      <c r="BH344" s="226">
        <f>IF(N344="sníž. přenesená",J344,0)</f>
        <v>0</v>
      </c>
      <c r="BI344" s="226">
        <f>IF(N344="nulová",J344,0)</f>
        <v>0</v>
      </c>
      <c r="BJ344" s="16" t="s">
        <v>21</v>
      </c>
      <c r="BK344" s="226">
        <f>ROUND(I344*H344,2)</f>
        <v>0</v>
      </c>
      <c r="BL344" s="16" t="s">
        <v>163</v>
      </c>
      <c r="BM344" s="16" t="s">
        <v>1299</v>
      </c>
    </row>
    <row r="345" s="1" customFormat="1">
      <c r="B345" s="37"/>
      <c r="C345" s="38"/>
      <c r="D345" s="227" t="s">
        <v>165</v>
      </c>
      <c r="E345" s="38"/>
      <c r="F345" s="228" t="s">
        <v>1300</v>
      </c>
      <c r="G345" s="38"/>
      <c r="H345" s="38"/>
      <c r="I345" s="142"/>
      <c r="J345" s="38"/>
      <c r="K345" s="38"/>
      <c r="L345" s="42"/>
      <c r="M345" s="229"/>
      <c r="N345" s="78"/>
      <c r="O345" s="78"/>
      <c r="P345" s="78"/>
      <c r="Q345" s="78"/>
      <c r="R345" s="78"/>
      <c r="S345" s="78"/>
      <c r="T345" s="79"/>
      <c r="AT345" s="16" t="s">
        <v>165</v>
      </c>
      <c r="AU345" s="16" t="s">
        <v>79</v>
      </c>
    </row>
    <row r="346" s="1" customFormat="1">
      <c r="B346" s="37"/>
      <c r="C346" s="38"/>
      <c r="D346" s="227" t="s">
        <v>167</v>
      </c>
      <c r="E346" s="38"/>
      <c r="F346" s="230" t="s">
        <v>1301</v>
      </c>
      <c r="G346" s="38"/>
      <c r="H346" s="38"/>
      <c r="I346" s="142"/>
      <c r="J346" s="38"/>
      <c r="K346" s="38"/>
      <c r="L346" s="42"/>
      <c r="M346" s="229"/>
      <c r="N346" s="78"/>
      <c r="O346" s="78"/>
      <c r="P346" s="78"/>
      <c r="Q346" s="78"/>
      <c r="R346" s="78"/>
      <c r="S346" s="78"/>
      <c r="T346" s="79"/>
      <c r="AT346" s="16" t="s">
        <v>167</v>
      </c>
      <c r="AU346" s="16" t="s">
        <v>79</v>
      </c>
    </row>
    <row r="347" s="13" customFormat="1">
      <c r="B347" s="241"/>
      <c r="C347" s="242"/>
      <c r="D347" s="227" t="s">
        <v>169</v>
      </c>
      <c r="E347" s="243" t="s">
        <v>1</v>
      </c>
      <c r="F347" s="244" t="s">
        <v>1302</v>
      </c>
      <c r="G347" s="242"/>
      <c r="H347" s="245">
        <v>10.720000000000001</v>
      </c>
      <c r="I347" s="246"/>
      <c r="J347" s="242"/>
      <c r="K347" s="242"/>
      <c r="L347" s="247"/>
      <c r="M347" s="248"/>
      <c r="N347" s="249"/>
      <c r="O347" s="249"/>
      <c r="P347" s="249"/>
      <c r="Q347" s="249"/>
      <c r="R347" s="249"/>
      <c r="S347" s="249"/>
      <c r="T347" s="250"/>
      <c r="AT347" s="251" t="s">
        <v>169</v>
      </c>
      <c r="AU347" s="251" t="s">
        <v>79</v>
      </c>
      <c r="AV347" s="13" t="s">
        <v>79</v>
      </c>
      <c r="AW347" s="13" t="s">
        <v>34</v>
      </c>
      <c r="AX347" s="13" t="s">
        <v>21</v>
      </c>
      <c r="AY347" s="251" t="s">
        <v>156</v>
      </c>
    </row>
    <row r="348" s="1" customFormat="1" ht="16.5" customHeight="1">
      <c r="B348" s="37"/>
      <c r="C348" s="263" t="s">
        <v>457</v>
      </c>
      <c r="D348" s="263" t="s">
        <v>297</v>
      </c>
      <c r="E348" s="264" t="s">
        <v>1303</v>
      </c>
      <c r="F348" s="265" t="s">
        <v>1304</v>
      </c>
      <c r="G348" s="266" t="s">
        <v>519</v>
      </c>
      <c r="H348" s="267">
        <v>8</v>
      </c>
      <c r="I348" s="268"/>
      <c r="J348" s="269">
        <f>ROUND(I348*H348,2)</f>
        <v>0</v>
      </c>
      <c r="K348" s="265" t="s">
        <v>1</v>
      </c>
      <c r="L348" s="270"/>
      <c r="M348" s="271" t="s">
        <v>1</v>
      </c>
      <c r="N348" s="272" t="s">
        <v>42</v>
      </c>
      <c r="O348" s="78"/>
      <c r="P348" s="224">
        <f>O348*H348</f>
        <v>0</v>
      </c>
      <c r="Q348" s="224">
        <v>1.343</v>
      </c>
      <c r="R348" s="224">
        <f>Q348*H348</f>
        <v>10.744</v>
      </c>
      <c r="S348" s="224">
        <v>0</v>
      </c>
      <c r="T348" s="225">
        <f>S348*H348</f>
        <v>0</v>
      </c>
      <c r="AR348" s="16" t="s">
        <v>221</v>
      </c>
      <c r="AT348" s="16" t="s">
        <v>297</v>
      </c>
      <c r="AU348" s="16" t="s">
        <v>79</v>
      </c>
      <c r="AY348" s="16" t="s">
        <v>156</v>
      </c>
      <c r="BE348" s="226">
        <f>IF(N348="základní",J348,0)</f>
        <v>0</v>
      </c>
      <c r="BF348" s="226">
        <f>IF(N348="snížená",J348,0)</f>
        <v>0</v>
      </c>
      <c r="BG348" s="226">
        <f>IF(N348="zákl. přenesená",J348,0)</f>
        <v>0</v>
      </c>
      <c r="BH348" s="226">
        <f>IF(N348="sníž. přenesená",J348,0)</f>
        <v>0</v>
      </c>
      <c r="BI348" s="226">
        <f>IF(N348="nulová",J348,0)</f>
        <v>0</v>
      </c>
      <c r="BJ348" s="16" t="s">
        <v>21</v>
      </c>
      <c r="BK348" s="226">
        <f>ROUND(I348*H348,2)</f>
        <v>0</v>
      </c>
      <c r="BL348" s="16" t="s">
        <v>163</v>
      </c>
      <c r="BM348" s="16" t="s">
        <v>1305</v>
      </c>
    </row>
    <row r="349" s="1" customFormat="1">
      <c r="B349" s="37"/>
      <c r="C349" s="38"/>
      <c r="D349" s="227" t="s">
        <v>165</v>
      </c>
      <c r="E349" s="38"/>
      <c r="F349" s="228" t="s">
        <v>1306</v>
      </c>
      <c r="G349" s="38"/>
      <c r="H349" s="38"/>
      <c r="I349" s="142"/>
      <c r="J349" s="38"/>
      <c r="K349" s="38"/>
      <c r="L349" s="42"/>
      <c r="M349" s="229"/>
      <c r="N349" s="78"/>
      <c r="O349" s="78"/>
      <c r="P349" s="78"/>
      <c r="Q349" s="78"/>
      <c r="R349" s="78"/>
      <c r="S349" s="78"/>
      <c r="T349" s="79"/>
      <c r="AT349" s="16" t="s">
        <v>165</v>
      </c>
      <c r="AU349" s="16" t="s">
        <v>79</v>
      </c>
    </row>
    <row r="350" s="1" customFormat="1">
      <c r="B350" s="37"/>
      <c r="C350" s="38"/>
      <c r="D350" s="227" t="s">
        <v>189</v>
      </c>
      <c r="E350" s="38"/>
      <c r="F350" s="230" t="s">
        <v>1307</v>
      </c>
      <c r="G350" s="38"/>
      <c r="H350" s="38"/>
      <c r="I350" s="142"/>
      <c r="J350" s="38"/>
      <c r="K350" s="38"/>
      <c r="L350" s="42"/>
      <c r="M350" s="229"/>
      <c r="N350" s="78"/>
      <c r="O350" s="78"/>
      <c r="P350" s="78"/>
      <c r="Q350" s="78"/>
      <c r="R350" s="78"/>
      <c r="S350" s="78"/>
      <c r="T350" s="79"/>
      <c r="AT350" s="16" t="s">
        <v>189</v>
      </c>
      <c r="AU350" s="16" t="s">
        <v>79</v>
      </c>
    </row>
    <row r="351" s="12" customFormat="1">
      <c r="B351" s="231"/>
      <c r="C351" s="232"/>
      <c r="D351" s="227" t="s">
        <v>169</v>
      </c>
      <c r="E351" s="233" t="s">
        <v>1</v>
      </c>
      <c r="F351" s="234" t="s">
        <v>1308</v>
      </c>
      <c r="G351" s="232"/>
      <c r="H351" s="233" t="s">
        <v>1</v>
      </c>
      <c r="I351" s="235"/>
      <c r="J351" s="232"/>
      <c r="K351" s="232"/>
      <c r="L351" s="236"/>
      <c r="M351" s="237"/>
      <c r="N351" s="238"/>
      <c r="O351" s="238"/>
      <c r="P351" s="238"/>
      <c r="Q351" s="238"/>
      <c r="R351" s="238"/>
      <c r="S351" s="238"/>
      <c r="T351" s="239"/>
      <c r="AT351" s="240" t="s">
        <v>169</v>
      </c>
      <c r="AU351" s="240" t="s">
        <v>79</v>
      </c>
      <c r="AV351" s="12" t="s">
        <v>21</v>
      </c>
      <c r="AW351" s="12" t="s">
        <v>34</v>
      </c>
      <c r="AX351" s="12" t="s">
        <v>71</v>
      </c>
      <c r="AY351" s="240" t="s">
        <v>156</v>
      </c>
    </row>
    <row r="352" s="13" customFormat="1">
      <c r="B352" s="241"/>
      <c r="C352" s="242"/>
      <c r="D352" s="227" t="s">
        <v>169</v>
      </c>
      <c r="E352" s="243" t="s">
        <v>1</v>
      </c>
      <c r="F352" s="244" t="s">
        <v>221</v>
      </c>
      <c r="G352" s="242"/>
      <c r="H352" s="245">
        <v>8</v>
      </c>
      <c r="I352" s="246"/>
      <c r="J352" s="242"/>
      <c r="K352" s="242"/>
      <c r="L352" s="247"/>
      <c r="M352" s="248"/>
      <c r="N352" s="249"/>
      <c r="O352" s="249"/>
      <c r="P352" s="249"/>
      <c r="Q352" s="249"/>
      <c r="R352" s="249"/>
      <c r="S352" s="249"/>
      <c r="T352" s="250"/>
      <c r="AT352" s="251" t="s">
        <v>169</v>
      </c>
      <c r="AU352" s="251" t="s">
        <v>79</v>
      </c>
      <c r="AV352" s="13" t="s">
        <v>79</v>
      </c>
      <c r="AW352" s="13" t="s">
        <v>34</v>
      </c>
      <c r="AX352" s="13" t="s">
        <v>71</v>
      </c>
      <c r="AY352" s="251" t="s">
        <v>156</v>
      </c>
    </row>
    <row r="353" s="14" customFormat="1">
      <c r="B353" s="252"/>
      <c r="C353" s="253"/>
      <c r="D353" s="227" t="s">
        <v>169</v>
      </c>
      <c r="E353" s="254" t="s">
        <v>1</v>
      </c>
      <c r="F353" s="255" t="s">
        <v>174</v>
      </c>
      <c r="G353" s="253"/>
      <c r="H353" s="256">
        <v>8</v>
      </c>
      <c r="I353" s="257"/>
      <c r="J353" s="253"/>
      <c r="K353" s="253"/>
      <c r="L353" s="258"/>
      <c r="M353" s="259"/>
      <c r="N353" s="260"/>
      <c r="O353" s="260"/>
      <c r="P353" s="260"/>
      <c r="Q353" s="260"/>
      <c r="R353" s="260"/>
      <c r="S353" s="260"/>
      <c r="T353" s="261"/>
      <c r="AT353" s="262" t="s">
        <v>169</v>
      </c>
      <c r="AU353" s="262" t="s">
        <v>79</v>
      </c>
      <c r="AV353" s="14" t="s">
        <v>163</v>
      </c>
      <c r="AW353" s="14" t="s">
        <v>34</v>
      </c>
      <c r="AX353" s="14" t="s">
        <v>21</v>
      </c>
      <c r="AY353" s="262" t="s">
        <v>156</v>
      </c>
    </row>
    <row r="354" s="1" customFormat="1" ht="16.5" customHeight="1">
      <c r="B354" s="37"/>
      <c r="C354" s="263" t="s">
        <v>469</v>
      </c>
      <c r="D354" s="263" t="s">
        <v>297</v>
      </c>
      <c r="E354" s="264" t="s">
        <v>1309</v>
      </c>
      <c r="F354" s="265" t="s">
        <v>1310</v>
      </c>
      <c r="G354" s="266" t="s">
        <v>519</v>
      </c>
      <c r="H354" s="267">
        <v>1</v>
      </c>
      <c r="I354" s="268"/>
      <c r="J354" s="269">
        <f>ROUND(I354*H354,2)</f>
        <v>0</v>
      </c>
      <c r="K354" s="265" t="s">
        <v>1</v>
      </c>
      <c r="L354" s="270"/>
      <c r="M354" s="271" t="s">
        <v>1</v>
      </c>
      <c r="N354" s="272" t="s">
        <v>42</v>
      </c>
      <c r="O354" s="78"/>
      <c r="P354" s="224">
        <f>O354*H354</f>
        <v>0</v>
      </c>
      <c r="Q354" s="224">
        <v>1.25</v>
      </c>
      <c r="R354" s="224">
        <f>Q354*H354</f>
        <v>1.25</v>
      </c>
      <c r="S354" s="224">
        <v>0</v>
      </c>
      <c r="T354" s="225">
        <f>S354*H354</f>
        <v>0</v>
      </c>
      <c r="AR354" s="16" t="s">
        <v>221</v>
      </c>
      <c r="AT354" s="16" t="s">
        <v>297</v>
      </c>
      <c r="AU354" s="16" t="s">
        <v>79</v>
      </c>
      <c r="AY354" s="16" t="s">
        <v>156</v>
      </c>
      <c r="BE354" s="226">
        <f>IF(N354="základní",J354,0)</f>
        <v>0</v>
      </c>
      <c r="BF354" s="226">
        <f>IF(N354="snížená",J354,0)</f>
        <v>0</v>
      </c>
      <c r="BG354" s="226">
        <f>IF(N354="zákl. přenesená",J354,0)</f>
        <v>0</v>
      </c>
      <c r="BH354" s="226">
        <f>IF(N354="sníž. přenesená",J354,0)</f>
        <v>0</v>
      </c>
      <c r="BI354" s="226">
        <f>IF(N354="nulová",J354,0)</f>
        <v>0</v>
      </c>
      <c r="BJ354" s="16" t="s">
        <v>21</v>
      </c>
      <c r="BK354" s="226">
        <f>ROUND(I354*H354,2)</f>
        <v>0</v>
      </c>
      <c r="BL354" s="16" t="s">
        <v>163</v>
      </c>
      <c r="BM354" s="16" t="s">
        <v>1311</v>
      </c>
    </row>
    <row r="355" s="1" customFormat="1">
      <c r="B355" s="37"/>
      <c r="C355" s="38"/>
      <c r="D355" s="227" t="s">
        <v>165</v>
      </c>
      <c r="E355" s="38"/>
      <c r="F355" s="228" t="s">
        <v>1306</v>
      </c>
      <c r="G355" s="38"/>
      <c r="H355" s="38"/>
      <c r="I355" s="142"/>
      <c r="J355" s="38"/>
      <c r="K355" s="38"/>
      <c r="L355" s="42"/>
      <c r="M355" s="229"/>
      <c r="N355" s="78"/>
      <c r="O355" s="78"/>
      <c r="P355" s="78"/>
      <c r="Q355" s="78"/>
      <c r="R355" s="78"/>
      <c r="S355" s="78"/>
      <c r="T355" s="79"/>
      <c r="AT355" s="16" t="s">
        <v>165</v>
      </c>
      <c r="AU355" s="16" t="s">
        <v>79</v>
      </c>
    </row>
    <row r="356" s="1" customFormat="1">
      <c r="B356" s="37"/>
      <c r="C356" s="38"/>
      <c r="D356" s="227" t="s">
        <v>189</v>
      </c>
      <c r="E356" s="38"/>
      <c r="F356" s="230" t="s">
        <v>1307</v>
      </c>
      <c r="G356" s="38"/>
      <c r="H356" s="38"/>
      <c r="I356" s="142"/>
      <c r="J356" s="38"/>
      <c r="K356" s="38"/>
      <c r="L356" s="42"/>
      <c r="M356" s="229"/>
      <c r="N356" s="78"/>
      <c r="O356" s="78"/>
      <c r="P356" s="78"/>
      <c r="Q356" s="78"/>
      <c r="R356" s="78"/>
      <c r="S356" s="78"/>
      <c r="T356" s="79"/>
      <c r="AT356" s="16" t="s">
        <v>189</v>
      </c>
      <c r="AU356" s="16" t="s">
        <v>79</v>
      </c>
    </row>
    <row r="357" s="12" customFormat="1">
      <c r="B357" s="231"/>
      <c r="C357" s="232"/>
      <c r="D357" s="227" t="s">
        <v>169</v>
      </c>
      <c r="E357" s="233" t="s">
        <v>1</v>
      </c>
      <c r="F357" s="234" t="s">
        <v>1312</v>
      </c>
      <c r="G357" s="232"/>
      <c r="H357" s="233" t="s">
        <v>1</v>
      </c>
      <c r="I357" s="235"/>
      <c r="J357" s="232"/>
      <c r="K357" s="232"/>
      <c r="L357" s="236"/>
      <c r="M357" s="237"/>
      <c r="N357" s="238"/>
      <c r="O357" s="238"/>
      <c r="P357" s="238"/>
      <c r="Q357" s="238"/>
      <c r="R357" s="238"/>
      <c r="S357" s="238"/>
      <c r="T357" s="239"/>
      <c r="AT357" s="240" t="s">
        <v>169</v>
      </c>
      <c r="AU357" s="240" t="s">
        <v>79</v>
      </c>
      <c r="AV357" s="12" t="s">
        <v>21</v>
      </c>
      <c r="AW357" s="12" t="s">
        <v>34</v>
      </c>
      <c r="AX357" s="12" t="s">
        <v>71</v>
      </c>
      <c r="AY357" s="240" t="s">
        <v>156</v>
      </c>
    </row>
    <row r="358" s="13" customFormat="1">
      <c r="B358" s="241"/>
      <c r="C358" s="242"/>
      <c r="D358" s="227" t="s">
        <v>169</v>
      </c>
      <c r="E358" s="243" t="s">
        <v>1</v>
      </c>
      <c r="F358" s="244" t="s">
        <v>21</v>
      </c>
      <c r="G358" s="242"/>
      <c r="H358" s="245">
        <v>1</v>
      </c>
      <c r="I358" s="246"/>
      <c r="J358" s="242"/>
      <c r="K358" s="242"/>
      <c r="L358" s="247"/>
      <c r="M358" s="248"/>
      <c r="N358" s="249"/>
      <c r="O358" s="249"/>
      <c r="P358" s="249"/>
      <c r="Q358" s="249"/>
      <c r="R358" s="249"/>
      <c r="S358" s="249"/>
      <c r="T358" s="250"/>
      <c r="AT358" s="251" t="s">
        <v>169</v>
      </c>
      <c r="AU358" s="251" t="s">
        <v>79</v>
      </c>
      <c r="AV358" s="13" t="s">
        <v>79</v>
      </c>
      <c r="AW358" s="13" t="s">
        <v>34</v>
      </c>
      <c r="AX358" s="13" t="s">
        <v>21</v>
      </c>
      <c r="AY358" s="251" t="s">
        <v>156</v>
      </c>
    </row>
    <row r="359" s="1" customFormat="1" ht="16.5" customHeight="1">
      <c r="B359" s="37"/>
      <c r="C359" s="263" t="s">
        <v>476</v>
      </c>
      <c r="D359" s="263" t="s">
        <v>297</v>
      </c>
      <c r="E359" s="264" t="s">
        <v>1313</v>
      </c>
      <c r="F359" s="265" t="s">
        <v>1314</v>
      </c>
      <c r="G359" s="266" t="s">
        <v>519</v>
      </c>
      <c r="H359" s="267">
        <v>1</v>
      </c>
      <c r="I359" s="268"/>
      <c r="J359" s="269">
        <f>ROUND(I359*H359,2)</f>
        <v>0</v>
      </c>
      <c r="K359" s="265" t="s">
        <v>1</v>
      </c>
      <c r="L359" s="270"/>
      <c r="M359" s="271" t="s">
        <v>1</v>
      </c>
      <c r="N359" s="272" t="s">
        <v>42</v>
      </c>
      <c r="O359" s="78"/>
      <c r="P359" s="224">
        <f>O359*H359</f>
        <v>0</v>
      </c>
      <c r="Q359" s="224">
        <v>1.6399999999999999</v>
      </c>
      <c r="R359" s="224">
        <f>Q359*H359</f>
        <v>1.6399999999999999</v>
      </c>
      <c r="S359" s="224">
        <v>0</v>
      </c>
      <c r="T359" s="225">
        <f>S359*H359</f>
        <v>0</v>
      </c>
      <c r="AR359" s="16" t="s">
        <v>221</v>
      </c>
      <c r="AT359" s="16" t="s">
        <v>297</v>
      </c>
      <c r="AU359" s="16" t="s">
        <v>79</v>
      </c>
      <c r="AY359" s="16" t="s">
        <v>156</v>
      </c>
      <c r="BE359" s="226">
        <f>IF(N359="základní",J359,0)</f>
        <v>0</v>
      </c>
      <c r="BF359" s="226">
        <f>IF(N359="snížená",J359,0)</f>
        <v>0</v>
      </c>
      <c r="BG359" s="226">
        <f>IF(N359="zákl. přenesená",J359,0)</f>
        <v>0</v>
      </c>
      <c r="BH359" s="226">
        <f>IF(N359="sníž. přenesená",J359,0)</f>
        <v>0</v>
      </c>
      <c r="BI359" s="226">
        <f>IF(N359="nulová",J359,0)</f>
        <v>0</v>
      </c>
      <c r="BJ359" s="16" t="s">
        <v>21</v>
      </c>
      <c r="BK359" s="226">
        <f>ROUND(I359*H359,2)</f>
        <v>0</v>
      </c>
      <c r="BL359" s="16" t="s">
        <v>163</v>
      </c>
      <c r="BM359" s="16" t="s">
        <v>1315</v>
      </c>
    </row>
    <row r="360" s="1" customFormat="1">
      <c r="B360" s="37"/>
      <c r="C360" s="38"/>
      <c r="D360" s="227" t="s">
        <v>165</v>
      </c>
      <c r="E360" s="38"/>
      <c r="F360" s="228" t="s">
        <v>1306</v>
      </c>
      <c r="G360" s="38"/>
      <c r="H360" s="38"/>
      <c r="I360" s="142"/>
      <c r="J360" s="38"/>
      <c r="K360" s="38"/>
      <c r="L360" s="42"/>
      <c r="M360" s="229"/>
      <c r="N360" s="78"/>
      <c r="O360" s="78"/>
      <c r="P360" s="78"/>
      <c r="Q360" s="78"/>
      <c r="R360" s="78"/>
      <c r="S360" s="78"/>
      <c r="T360" s="79"/>
      <c r="AT360" s="16" t="s">
        <v>165</v>
      </c>
      <c r="AU360" s="16" t="s">
        <v>79</v>
      </c>
    </row>
    <row r="361" s="1" customFormat="1">
      <c r="B361" s="37"/>
      <c r="C361" s="38"/>
      <c r="D361" s="227" t="s">
        <v>189</v>
      </c>
      <c r="E361" s="38"/>
      <c r="F361" s="230" t="s">
        <v>1307</v>
      </c>
      <c r="G361" s="38"/>
      <c r="H361" s="38"/>
      <c r="I361" s="142"/>
      <c r="J361" s="38"/>
      <c r="K361" s="38"/>
      <c r="L361" s="42"/>
      <c r="M361" s="229"/>
      <c r="N361" s="78"/>
      <c r="O361" s="78"/>
      <c r="P361" s="78"/>
      <c r="Q361" s="78"/>
      <c r="R361" s="78"/>
      <c r="S361" s="78"/>
      <c r="T361" s="79"/>
      <c r="AT361" s="16" t="s">
        <v>189</v>
      </c>
      <c r="AU361" s="16" t="s">
        <v>79</v>
      </c>
    </row>
    <row r="362" s="12" customFormat="1">
      <c r="B362" s="231"/>
      <c r="C362" s="232"/>
      <c r="D362" s="227" t="s">
        <v>169</v>
      </c>
      <c r="E362" s="233" t="s">
        <v>1</v>
      </c>
      <c r="F362" s="234" t="s">
        <v>1316</v>
      </c>
      <c r="G362" s="232"/>
      <c r="H362" s="233" t="s">
        <v>1</v>
      </c>
      <c r="I362" s="235"/>
      <c r="J362" s="232"/>
      <c r="K362" s="232"/>
      <c r="L362" s="236"/>
      <c r="M362" s="237"/>
      <c r="N362" s="238"/>
      <c r="O362" s="238"/>
      <c r="P362" s="238"/>
      <c r="Q362" s="238"/>
      <c r="R362" s="238"/>
      <c r="S362" s="238"/>
      <c r="T362" s="239"/>
      <c r="AT362" s="240" t="s">
        <v>169</v>
      </c>
      <c r="AU362" s="240" t="s">
        <v>79</v>
      </c>
      <c r="AV362" s="12" t="s">
        <v>21</v>
      </c>
      <c r="AW362" s="12" t="s">
        <v>34</v>
      </c>
      <c r="AX362" s="12" t="s">
        <v>71</v>
      </c>
      <c r="AY362" s="240" t="s">
        <v>156</v>
      </c>
    </row>
    <row r="363" s="13" customFormat="1">
      <c r="B363" s="241"/>
      <c r="C363" s="242"/>
      <c r="D363" s="227" t="s">
        <v>169</v>
      </c>
      <c r="E363" s="243" t="s">
        <v>1</v>
      </c>
      <c r="F363" s="244" t="s">
        <v>21</v>
      </c>
      <c r="G363" s="242"/>
      <c r="H363" s="245">
        <v>1</v>
      </c>
      <c r="I363" s="246"/>
      <c r="J363" s="242"/>
      <c r="K363" s="242"/>
      <c r="L363" s="247"/>
      <c r="M363" s="248"/>
      <c r="N363" s="249"/>
      <c r="O363" s="249"/>
      <c r="P363" s="249"/>
      <c r="Q363" s="249"/>
      <c r="R363" s="249"/>
      <c r="S363" s="249"/>
      <c r="T363" s="250"/>
      <c r="AT363" s="251" t="s">
        <v>169</v>
      </c>
      <c r="AU363" s="251" t="s">
        <v>79</v>
      </c>
      <c r="AV363" s="13" t="s">
        <v>79</v>
      </c>
      <c r="AW363" s="13" t="s">
        <v>34</v>
      </c>
      <c r="AX363" s="13" t="s">
        <v>21</v>
      </c>
      <c r="AY363" s="251" t="s">
        <v>156</v>
      </c>
    </row>
    <row r="364" s="11" customFormat="1" ht="22.8" customHeight="1">
      <c r="B364" s="199"/>
      <c r="C364" s="200"/>
      <c r="D364" s="201" t="s">
        <v>70</v>
      </c>
      <c r="E364" s="213" t="s">
        <v>227</v>
      </c>
      <c r="F364" s="213" t="s">
        <v>1317</v>
      </c>
      <c r="G364" s="200"/>
      <c r="H364" s="200"/>
      <c r="I364" s="203"/>
      <c r="J364" s="214">
        <f>BK364</f>
        <v>0</v>
      </c>
      <c r="K364" s="200"/>
      <c r="L364" s="205"/>
      <c r="M364" s="206"/>
      <c r="N364" s="207"/>
      <c r="O364" s="207"/>
      <c r="P364" s="208">
        <f>SUM(P365:P401)</f>
        <v>0</v>
      </c>
      <c r="Q364" s="207"/>
      <c r="R364" s="208">
        <f>SUM(R365:R401)</f>
        <v>2.6053627419999996</v>
      </c>
      <c r="S364" s="207"/>
      <c r="T364" s="209">
        <f>SUM(T365:T401)</f>
        <v>53.736690000000003</v>
      </c>
      <c r="AR364" s="210" t="s">
        <v>21</v>
      </c>
      <c r="AT364" s="211" t="s">
        <v>70</v>
      </c>
      <c r="AU364" s="211" t="s">
        <v>21</v>
      </c>
      <c r="AY364" s="210" t="s">
        <v>156</v>
      </c>
      <c r="BK364" s="212">
        <f>SUM(BK365:BK401)</f>
        <v>0</v>
      </c>
    </row>
    <row r="365" s="1" customFormat="1" ht="16.5" customHeight="1">
      <c r="B365" s="37"/>
      <c r="C365" s="215" t="s">
        <v>486</v>
      </c>
      <c r="D365" s="215" t="s">
        <v>158</v>
      </c>
      <c r="E365" s="216" t="s">
        <v>1318</v>
      </c>
      <c r="F365" s="217" t="s">
        <v>1319</v>
      </c>
      <c r="G365" s="218" t="s">
        <v>161</v>
      </c>
      <c r="H365" s="219">
        <v>2.097</v>
      </c>
      <c r="I365" s="220"/>
      <c r="J365" s="221">
        <f>ROUND(I365*H365,2)</f>
        <v>0</v>
      </c>
      <c r="K365" s="217" t="s">
        <v>162</v>
      </c>
      <c r="L365" s="42"/>
      <c r="M365" s="222" t="s">
        <v>1</v>
      </c>
      <c r="N365" s="223" t="s">
        <v>42</v>
      </c>
      <c r="O365" s="78"/>
      <c r="P365" s="224">
        <f>O365*H365</f>
        <v>0</v>
      </c>
      <c r="Q365" s="224">
        <v>0.00063000000000000003</v>
      </c>
      <c r="R365" s="224">
        <f>Q365*H365</f>
        <v>0.0013211100000000001</v>
      </c>
      <c r="S365" s="224">
        <v>0</v>
      </c>
      <c r="T365" s="225">
        <f>S365*H365</f>
        <v>0</v>
      </c>
      <c r="AR365" s="16" t="s">
        <v>163</v>
      </c>
      <c r="AT365" s="16" t="s">
        <v>158</v>
      </c>
      <c r="AU365" s="16" t="s">
        <v>79</v>
      </c>
      <c r="AY365" s="16" t="s">
        <v>156</v>
      </c>
      <c r="BE365" s="226">
        <f>IF(N365="základní",J365,0)</f>
        <v>0</v>
      </c>
      <c r="BF365" s="226">
        <f>IF(N365="snížená",J365,0)</f>
        <v>0</v>
      </c>
      <c r="BG365" s="226">
        <f>IF(N365="zákl. přenesená",J365,0)</f>
        <v>0</v>
      </c>
      <c r="BH365" s="226">
        <f>IF(N365="sníž. přenesená",J365,0)</f>
        <v>0</v>
      </c>
      <c r="BI365" s="226">
        <f>IF(N365="nulová",J365,0)</f>
        <v>0</v>
      </c>
      <c r="BJ365" s="16" t="s">
        <v>21</v>
      </c>
      <c r="BK365" s="226">
        <f>ROUND(I365*H365,2)</f>
        <v>0</v>
      </c>
      <c r="BL365" s="16" t="s">
        <v>163</v>
      </c>
      <c r="BM365" s="16" t="s">
        <v>1320</v>
      </c>
    </row>
    <row r="366" s="1" customFormat="1">
      <c r="B366" s="37"/>
      <c r="C366" s="38"/>
      <c r="D366" s="227" t="s">
        <v>165</v>
      </c>
      <c r="E366" s="38"/>
      <c r="F366" s="228" t="s">
        <v>1321</v>
      </c>
      <c r="G366" s="38"/>
      <c r="H366" s="38"/>
      <c r="I366" s="142"/>
      <c r="J366" s="38"/>
      <c r="K366" s="38"/>
      <c r="L366" s="42"/>
      <c r="M366" s="229"/>
      <c r="N366" s="78"/>
      <c r="O366" s="78"/>
      <c r="P366" s="78"/>
      <c r="Q366" s="78"/>
      <c r="R366" s="78"/>
      <c r="S366" s="78"/>
      <c r="T366" s="79"/>
      <c r="AT366" s="16" t="s">
        <v>165</v>
      </c>
      <c r="AU366" s="16" t="s">
        <v>79</v>
      </c>
    </row>
    <row r="367" s="1" customFormat="1">
      <c r="B367" s="37"/>
      <c r="C367" s="38"/>
      <c r="D367" s="227" t="s">
        <v>167</v>
      </c>
      <c r="E367" s="38"/>
      <c r="F367" s="230" t="s">
        <v>1322</v>
      </c>
      <c r="G367" s="38"/>
      <c r="H367" s="38"/>
      <c r="I367" s="142"/>
      <c r="J367" s="38"/>
      <c r="K367" s="38"/>
      <c r="L367" s="42"/>
      <c r="M367" s="229"/>
      <c r="N367" s="78"/>
      <c r="O367" s="78"/>
      <c r="P367" s="78"/>
      <c r="Q367" s="78"/>
      <c r="R367" s="78"/>
      <c r="S367" s="78"/>
      <c r="T367" s="79"/>
      <c r="AT367" s="16" t="s">
        <v>167</v>
      </c>
      <c r="AU367" s="16" t="s">
        <v>79</v>
      </c>
    </row>
    <row r="368" s="12" customFormat="1">
      <c r="B368" s="231"/>
      <c r="C368" s="232"/>
      <c r="D368" s="227" t="s">
        <v>169</v>
      </c>
      <c r="E368" s="233" t="s">
        <v>1</v>
      </c>
      <c r="F368" s="234" t="s">
        <v>1323</v>
      </c>
      <c r="G368" s="232"/>
      <c r="H368" s="233" t="s">
        <v>1</v>
      </c>
      <c r="I368" s="235"/>
      <c r="J368" s="232"/>
      <c r="K368" s="232"/>
      <c r="L368" s="236"/>
      <c r="M368" s="237"/>
      <c r="N368" s="238"/>
      <c r="O368" s="238"/>
      <c r="P368" s="238"/>
      <c r="Q368" s="238"/>
      <c r="R368" s="238"/>
      <c r="S368" s="238"/>
      <c r="T368" s="239"/>
      <c r="AT368" s="240" t="s">
        <v>169</v>
      </c>
      <c r="AU368" s="240" t="s">
        <v>79</v>
      </c>
      <c r="AV368" s="12" t="s">
        <v>21</v>
      </c>
      <c r="AW368" s="12" t="s">
        <v>34</v>
      </c>
      <c r="AX368" s="12" t="s">
        <v>71</v>
      </c>
      <c r="AY368" s="240" t="s">
        <v>156</v>
      </c>
    </row>
    <row r="369" s="13" customFormat="1">
      <c r="B369" s="241"/>
      <c r="C369" s="242"/>
      <c r="D369" s="227" t="s">
        <v>169</v>
      </c>
      <c r="E369" s="243" t="s">
        <v>1</v>
      </c>
      <c r="F369" s="244" t="s">
        <v>1324</v>
      </c>
      <c r="G369" s="242"/>
      <c r="H369" s="245">
        <v>1.0800000000000001</v>
      </c>
      <c r="I369" s="246"/>
      <c r="J369" s="242"/>
      <c r="K369" s="242"/>
      <c r="L369" s="247"/>
      <c r="M369" s="248"/>
      <c r="N369" s="249"/>
      <c r="O369" s="249"/>
      <c r="P369" s="249"/>
      <c r="Q369" s="249"/>
      <c r="R369" s="249"/>
      <c r="S369" s="249"/>
      <c r="T369" s="250"/>
      <c r="AT369" s="251" t="s">
        <v>169</v>
      </c>
      <c r="AU369" s="251" t="s">
        <v>79</v>
      </c>
      <c r="AV369" s="13" t="s">
        <v>79</v>
      </c>
      <c r="AW369" s="13" t="s">
        <v>34</v>
      </c>
      <c r="AX369" s="13" t="s">
        <v>71</v>
      </c>
      <c r="AY369" s="251" t="s">
        <v>156</v>
      </c>
    </row>
    <row r="370" s="12" customFormat="1">
      <c r="B370" s="231"/>
      <c r="C370" s="232"/>
      <c r="D370" s="227" t="s">
        <v>169</v>
      </c>
      <c r="E370" s="233" t="s">
        <v>1</v>
      </c>
      <c r="F370" s="234" t="s">
        <v>1325</v>
      </c>
      <c r="G370" s="232"/>
      <c r="H370" s="233" t="s">
        <v>1</v>
      </c>
      <c r="I370" s="235"/>
      <c r="J370" s="232"/>
      <c r="K370" s="232"/>
      <c r="L370" s="236"/>
      <c r="M370" s="237"/>
      <c r="N370" s="238"/>
      <c r="O370" s="238"/>
      <c r="P370" s="238"/>
      <c r="Q370" s="238"/>
      <c r="R370" s="238"/>
      <c r="S370" s="238"/>
      <c r="T370" s="239"/>
      <c r="AT370" s="240" t="s">
        <v>169</v>
      </c>
      <c r="AU370" s="240" t="s">
        <v>79</v>
      </c>
      <c r="AV370" s="12" t="s">
        <v>21</v>
      </c>
      <c r="AW370" s="12" t="s">
        <v>34</v>
      </c>
      <c r="AX370" s="12" t="s">
        <v>71</v>
      </c>
      <c r="AY370" s="240" t="s">
        <v>156</v>
      </c>
    </row>
    <row r="371" s="13" customFormat="1">
      <c r="B371" s="241"/>
      <c r="C371" s="242"/>
      <c r="D371" s="227" t="s">
        <v>169</v>
      </c>
      <c r="E371" s="243" t="s">
        <v>1</v>
      </c>
      <c r="F371" s="244" t="s">
        <v>1326</v>
      </c>
      <c r="G371" s="242"/>
      <c r="H371" s="245">
        <v>1.0169999999999999</v>
      </c>
      <c r="I371" s="246"/>
      <c r="J371" s="242"/>
      <c r="K371" s="242"/>
      <c r="L371" s="247"/>
      <c r="M371" s="248"/>
      <c r="N371" s="249"/>
      <c r="O371" s="249"/>
      <c r="P371" s="249"/>
      <c r="Q371" s="249"/>
      <c r="R371" s="249"/>
      <c r="S371" s="249"/>
      <c r="T371" s="250"/>
      <c r="AT371" s="251" t="s">
        <v>169</v>
      </c>
      <c r="AU371" s="251" t="s">
        <v>79</v>
      </c>
      <c r="AV371" s="13" t="s">
        <v>79</v>
      </c>
      <c r="AW371" s="13" t="s">
        <v>34</v>
      </c>
      <c r="AX371" s="13" t="s">
        <v>71</v>
      </c>
      <c r="AY371" s="251" t="s">
        <v>156</v>
      </c>
    </row>
    <row r="372" s="14" customFormat="1">
      <c r="B372" s="252"/>
      <c r="C372" s="253"/>
      <c r="D372" s="227" t="s">
        <v>169</v>
      </c>
      <c r="E372" s="254" t="s">
        <v>1</v>
      </c>
      <c r="F372" s="255" t="s">
        <v>174</v>
      </c>
      <c r="G372" s="253"/>
      <c r="H372" s="256">
        <v>2.097</v>
      </c>
      <c r="I372" s="257"/>
      <c r="J372" s="253"/>
      <c r="K372" s="253"/>
      <c r="L372" s="258"/>
      <c r="M372" s="259"/>
      <c r="N372" s="260"/>
      <c r="O372" s="260"/>
      <c r="P372" s="260"/>
      <c r="Q372" s="260"/>
      <c r="R372" s="260"/>
      <c r="S372" s="260"/>
      <c r="T372" s="261"/>
      <c r="AT372" s="262" t="s">
        <v>169</v>
      </c>
      <c r="AU372" s="262" t="s">
        <v>79</v>
      </c>
      <c r="AV372" s="14" t="s">
        <v>163</v>
      </c>
      <c r="AW372" s="14" t="s">
        <v>34</v>
      </c>
      <c r="AX372" s="14" t="s">
        <v>21</v>
      </c>
      <c r="AY372" s="262" t="s">
        <v>156</v>
      </c>
    </row>
    <row r="373" s="1" customFormat="1" ht="16.5" customHeight="1">
      <c r="B373" s="37"/>
      <c r="C373" s="215" t="s">
        <v>491</v>
      </c>
      <c r="D373" s="215" t="s">
        <v>158</v>
      </c>
      <c r="E373" s="216" t="s">
        <v>1327</v>
      </c>
      <c r="F373" s="217" t="s">
        <v>1328</v>
      </c>
      <c r="G373" s="218" t="s">
        <v>185</v>
      </c>
      <c r="H373" s="219">
        <v>7.7679999999999998</v>
      </c>
      <c r="I373" s="220"/>
      <c r="J373" s="221">
        <f>ROUND(I373*H373,2)</f>
        <v>0</v>
      </c>
      <c r="K373" s="217" t="s">
        <v>162</v>
      </c>
      <c r="L373" s="42"/>
      <c r="M373" s="222" t="s">
        <v>1</v>
      </c>
      <c r="N373" s="223" t="s">
        <v>42</v>
      </c>
      <c r="O373" s="78"/>
      <c r="P373" s="224">
        <f>O373*H373</f>
        <v>0</v>
      </c>
      <c r="Q373" s="224">
        <v>0.000174</v>
      </c>
      <c r="R373" s="224">
        <f>Q373*H373</f>
        <v>0.001351632</v>
      </c>
      <c r="S373" s="224">
        <v>0</v>
      </c>
      <c r="T373" s="225">
        <f>S373*H373</f>
        <v>0</v>
      </c>
      <c r="AR373" s="16" t="s">
        <v>163</v>
      </c>
      <c r="AT373" s="16" t="s">
        <v>158</v>
      </c>
      <c r="AU373" s="16" t="s">
        <v>79</v>
      </c>
      <c r="AY373" s="16" t="s">
        <v>156</v>
      </c>
      <c r="BE373" s="226">
        <f>IF(N373="základní",J373,0)</f>
        <v>0</v>
      </c>
      <c r="BF373" s="226">
        <f>IF(N373="snížená",J373,0)</f>
        <v>0</v>
      </c>
      <c r="BG373" s="226">
        <f>IF(N373="zákl. přenesená",J373,0)</f>
        <v>0</v>
      </c>
      <c r="BH373" s="226">
        <f>IF(N373="sníž. přenesená",J373,0)</f>
        <v>0</v>
      </c>
      <c r="BI373" s="226">
        <f>IF(N373="nulová",J373,0)</f>
        <v>0</v>
      </c>
      <c r="BJ373" s="16" t="s">
        <v>21</v>
      </c>
      <c r="BK373" s="226">
        <f>ROUND(I373*H373,2)</f>
        <v>0</v>
      </c>
      <c r="BL373" s="16" t="s">
        <v>163</v>
      </c>
      <c r="BM373" s="16" t="s">
        <v>1329</v>
      </c>
    </row>
    <row r="374" s="1" customFormat="1">
      <c r="B374" s="37"/>
      <c r="C374" s="38"/>
      <c r="D374" s="227" t="s">
        <v>165</v>
      </c>
      <c r="E374" s="38"/>
      <c r="F374" s="228" t="s">
        <v>1330</v>
      </c>
      <c r="G374" s="38"/>
      <c r="H374" s="38"/>
      <c r="I374" s="142"/>
      <c r="J374" s="38"/>
      <c r="K374" s="38"/>
      <c r="L374" s="42"/>
      <c r="M374" s="229"/>
      <c r="N374" s="78"/>
      <c r="O374" s="78"/>
      <c r="P374" s="78"/>
      <c r="Q374" s="78"/>
      <c r="R374" s="78"/>
      <c r="S374" s="78"/>
      <c r="T374" s="79"/>
      <c r="AT374" s="16" t="s">
        <v>165</v>
      </c>
      <c r="AU374" s="16" t="s">
        <v>79</v>
      </c>
    </row>
    <row r="375" s="1" customFormat="1">
      <c r="B375" s="37"/>
      <c r="C375" s="38"/>
      <c r="D375" s="227" t="s">
        <v>167</v>
      </c>
      <c r="E375" s="38"/>
      <c r="F375" s="230" t="s">
        <v>1331</v>
      </c>
      <c r="G375" s="38"/>
      <c r="H375" s="38"/>
      <c r="I375" s="142"/>
      <c r="J375" s="38"/>
      <c r="K375" s="38"/>
      <c r="L375" s="42"/>
      <c r="M375" s="229"/>
      <c r="N375" s="78"/>
      <c r="O375" s="78"/>
      <c r="P375" s="78"/>
      <c r="Q375" s="78"/>
      <c r="R375" s="78"/>
      <c r="S375" s="78"/>
      <c r="T375" s="79"/>
      <c r="AT375" s="16" t="s">
        <v>167</v>
      </c>
      <c r="AU375" s="16" t="s">
        <v>79</v>
      </c>
    </row>
    <row r="376" s="12" customFormat="1">
      <c r="B376" s="231"/>
      <c r="C376" s="232"/>
      <c r="D376" s="227" t="s">
        <v>169</v>
      </c>
      <c r="E376" s="233" t="s">
        <v>1</v>
      </c>
      <c r="F376" s="234" t="s">
        <v>1323</v>
      </c>
      <c r="G376" s="232"/>
      <c r="H376" s="233" t="s">
        <v>1</v>
      </c>
      <c r="I376" s="235"/>
      <c r="J376" s="232"/>
      <c r="K376" s="232"/>
      <c r="L376" s="236"/>
      <c r="M376" s="237"/>
      <c r="N376" s="238"/>
      <c r="O376" s="238"/>
      <c r="P376" s="238"/>
      <c r="Q376" s="238"/>
      <c r="R376" s="238"/>
      <c r="S376" s="238"/>
      <c r="T376" s="239"/>
      <c r="AT376" s="240" t="s">
        <v>169</v>
      </c>
      <c r="AU376" s="240" t="s">
        <v>79</v>
      </c>
      <c r="AV376" s="12" t="s">
        <v>21</v>
      </c>
      <c r="AW376" s="12" t="s">
        <v>34</v>
      </c>
      <c r="AX376" s="12" t="s">
        <v>71</v>
      </c>
      <c r="AY376" s="240" t="s">
        <v>156</v>
      </c>
    </row>
    <row r="377" s="13" customFormat="1">
      <c r="B377" s="241"/>
      <c r="C377" s="242"/>
      <c r="D377" s="227" t="s">
        <v>169</v>
      </c>
      <c r="E377" s="243" t="s">
        <v>1</v>
      </c>
      <c r="F377" s="244" t="s">
        <v>163</v>
      </c>
      <c r="G377" s="242"/>
      <c r="H377" s="245">
        <v>4</v>
      </c>
      <c r="I377" s="246"/>
      <c r="J377" s="242"/>
      <c r="K377" s="242"/>
      <c r="L377" s="247"/>
      <c r="M377" s="248"/>
      <c r="N377" s="249"/>
      <c r="O377" s="249"/>
      <c r="P377" s="249"/>
      <c r="Q377" s="249"/>
      <c r="R377" s="249"/>
      <c r="S377" s="249"/>
      <c r="T377" s="250"/>
      <c r="AT377" s="251" t="s">
        <v>169</v>
      </c>
      <c r="AU377" s="251" t="s">
        <v>79</v>
      </c>
      <c r="AV377" s="13" t="s">
        <v>79</v>
      </c>
      <c r="AW377" s="13" t="s">
        <v>34</v>
      </c>
      <c r="AX377" s="13" t="s">
        <v>71</v>
      </c>
      <c r="AY377" s="251" t="s">
        <v>156</v>
      </c>
    </row>
    <row r="378" s="12" customFormat="1">
      <c r="B378" s="231"/>
      <c r="C378" s="232"/>
      <c r="D378" s="227" t="s">
        <v>169</v>
      </c>
      <c r="E378" s="233" t="s">
        <v>1</v>
      </c>
      <c r="F378" s="234" t="s">
        <v>1325</v>
      </c>
      <c r="G378" s="232"/>
      <c r="H378" s="233" t="s">
        <v>1</v>
      </c>
      <c r="I378" s="235"/>
      <c r="J378" s="232"/>
      <c r="K378" s="232"/>
      <c r="L378" s="236"/>
      <c r="M378" s="237"/>
      <c r="N378" s="238"/>
      <c r="O378" s="238"/>
      <c r="P378" s="238"/>
      <c r="Q378" s="238"/>
      <c r="R378" s="238"/>
      <c r="S378" s="238"/>
      <c r="T378" s="239"/>
      <c r="AT378" s="240" t="s">
        <v>169</v>
      </c>
      <c r="AU378" s="240" t="s">
        <v>79</v>
      </c>
      <c r="AV378" s="12" t="s">
        <v>21</v>
      </c>
      <c r="AW378" s="12" t="s">
        <v>34</v>
      </c>
      <c r="AX378" s="12" t="s">
        <v>71</v>
      </c>
      <c r="AY378" s="240" t="s">
        <v>156</v>
      </c>
    </row>
    <row r="379" s="13" customFormat="1">
      <c r="B379" s="241"/>
      <c r="C379" s="242"/>
      <c r="D379" s="227" t="s">
        <v>169</v>
      </c>
      <c r="E379" s="243" t="s">
        <v>1</v>
      </c>
      <c r="F379" s="244" t="s">
        <v>1332</v>
      </c>
      <c r="G379" s="242"/>
      <c r="H379" s="245">
        <v>3.7679999999999998</v>
      </c>
      <c r="I379" s="246"/>
      <c r="J379" s="242"/>
      <c r="K379" s="242"/>
      <c r="L379" s="247"/>
      <c r="M379" s="248"/>
      <c r="N379" s="249"/>
      <c r="O379" s="249"/>
      <c r="P379" s="249"/>
      <c r="Q379" s="249"/>
      <c r="R379" s="249"/>
      <c r="S379" s="249"/>
      <c r="T379" s="250"/>
      <c r="AT379" s="251" t="s">
        <v>169</v>
      </c>
      <c r="AU379" s="251" t="s">
        <v>79</v>
      </c>
      <c r="AV379" s="13" t="s">
        <v>79</v>
      </c>
      <c r="AW379" s="13" t="s">
        <v>34</v>
      </c>
      <c r="AX379" s="13" t="s">
        <v>71</v>
      </c>
      <c r="AY379" s="251" t="s">
        <v>156</v>
      </c>
    </row>
    <row r="380" s="14" customFormat="1">
      <c r="B380" s="252"/>
      <c r="C380" s="253"/>
      <c r="D380" s="227" t="s">
        <v>169</v>
      </c>
      <c r="E380" s="254" t="s">
        <v>1</v>
      </c>
      <c r="F380" s="255" t="s">
        <v>174</v>
      </c>
      <c r="G380" s="253"/>
      <c r="H380" s="256">
        <v>7.7679999999999998</v>
      </c>
      <c r="I380" s="257"/>
      <c r="J380" s="253"/>
      <c r="K380" s="253"/>
      <c r="L380" s="258"/>
      <c r="M380" s="259"/>
      <c r="N380" s="260"/>
      <c r="O380" s="260"/>
      <c r="P380" s="260"/>
      <c r="Q380" s="260"/>
      <c r="R380" s="260"/>
      <c r="S380" s="260"/>
      <c r="T380" s="261"/>
      <c r="AT380" s="262" t="s">
        <v>169</v>
      </c>
      <c r="AU380" s="262" t="s">
        <v>79</v>
      </c>
      <c r="AV380" s="14" t="s">
        <v>163</v>
      </c>
      <c r="AW380" s="14" t="s">
        <v>34</v>
      </c>
      <c r="AX380" s="14" t="s">
        <v>21</v>
      </c>
      <c r="AY380" s="262" t="s">
        <v>156</v>
      </c>
    </row>
    <row r="381" s="1" customFormat="1" ht="16.5" customHeight="1">
      <c r="B381" s="37"/>
      <c r="C381" s="215" t="s">
        <v>496</v>
      </c>
      <c r="D381" s="215" t="s">
        <v>158</v>
      </c>
      <c r="E381" s="216" t="s">
        <v>517</v>
      </c>
      <c r="F381" s="217" t="s">
        <v>518</v>
      </c>
      <c r="G381" s="218" t="s">
        <v>519</v>
      </c>
      <c r="H381" s="219">
        <v>2</v>
      </c>
      <c r="I381" s="220"/>
      <c r="J381" s="221">
        <f>ROUND(I381*H381,2)</f>
        <v>0</v>
      </c>
      <c r="K381" s="217" t="s">
        <v>162</v>
      </c>
      <c r="L381" s="42"/>
      <c r="M381" s="222" t="s">
        <v>1</v>
      </c>
      <c r="N381" s="223" t="s">
        <v>42</v>
      </c>
      <c r="O381" s="78"/>
      <c r="P381" s="224">
        <f>O381*H381</f>
        <v>0</v>
      </c>
      <c r="Q381" s="224">
        <v>0.0064850000000000003</v>
      </c>
      <c r="R381" s="224">
        <f>Q381*H381</f>
        <v>0.012970000000000001</v>
      </c>
      <c r="S381" s="224">
        <v>0</v>
      </c>
      <c r="T381" s="225">
        <f>S381*H381</f>
        <v>0</v>
      </c>
      <c r="AR381" s="16" t="s">
        <v>163</v>
      </c>
      <c r="AT381" s="16" t="s">
        <v>158</v>
      </c>
      <c r="AU381" s="16" t="s">
        <v>79</v>
      </c>
      <c r="AY381" s="16" t="s">
        <v>156</v>
      </c>
      <c r="BE381" s="226">
        <f>IF(N381="základní",J381,0)</f>
        <v>0</v>
      </c>
      <c r="BF381" s="226">
        <f>IF(N381="snížená",J381,0)</f>
        <v>0</v>
      </c>
      <c r="BG381" s="226">
        <f>IF(N381="zákl. přenesená",J381,0)</f>
        <v>0</v>
      </c>
      <c r="BH381" s="226">
        <f>IF(N381="sníž. přenesená",J381,0)</f>
        <v>0</v>
      </c>
      <c r="BI381" s="226">
        <f>IF(N381="nulová",J381,0)</f>
        <v>0</v>
      </c>
      <c r="BJ381" s="16" t="s">
        <v>21</v>
      </c>
      <c r="BK381" s="226">
        <f>ROUND(I381*H381,2)</f>
        <v>0</v>
      </c>
      <c r="BL381" s="16" t="s">
        <v>163</v>
      </c>
      <c r="BM381" s="16" t="s">
        <v>1333</v>
      </c>
    </row>
    <row r="382" s="1" customFormat="1">
      <c r="B382" s="37"/>
      <c r="C382" s="38"/>
      <c r="D382" s="227" t="s">
        <v>165</v>
      </c>
      <c r="E382" s="38"/>
      <c r="F382" s="228" t="s">
        <v>521</v>
      </c>
      <c r="G382" s="38"/>
      <c r="H382" s="38"/>
      <c r="I382" s="142"/>
      <c r="J382" s="38"/>
      <c r="K382" s="38"/>
      <c r="L382" s="42"/>
      <c r="M382" s="229"/>
      <c r="N382" s="78"/>
      <c r="O382" s="78"/>
      <c r="P382" s="78"/>
      <c r="Q382" s="78"/>
      <c r="R382" s="78"/>
      <c r="S382" s="78"/>
      <c r="T382" s="79"/>
      <c r="AT382" s="16" t="s">
        <v>165</v>
      </c>
      <c r="AU382" s="16" t="s">
        <v>79</v>
      </c>
    </row>
    <row r="383" s="1" customFormat="1">
      <c r="B383" s="37"/>
      <c r="C383" s="38"/>
      <c r="D383" s="227" t="s">
        <v>189</v>
      </c>
      <c r="E383" s="38"/>
      <c r="F383" s="230" t="s">
        <v>1334</v>
      </c>
      <c r="G383" s="38"/>
      <c r="H383" s="38"/>
      <c r="I383" s="142"/>
      <c r="J383" s="38"/>
      <c r="K383" s="38"/>
      <c r="L383" s="42"/>
      <c r="M383" s="229"/>
      <c r="N383" s="78"/>
      <c r="O383" s="78"/>
      <c r="P383" s="78"/>
      <c r="Q383" s="78"/>
      <c r="R383" s="78"/>
      <c r="S383" s="78"/>
      <c r="T383" s="79"/>
      <c r="AT383" s="16" t="s">
        <v>189</v>
      </c>
      <c r="AU383" s="16" t="s">
        <v>79</v>
      </c>
    </row>
    <row r="384" s="12" customFormat="1">
      <c r="B384" s="231"/>
      <c r="C384" s="232"/>
      <c r="D384" s="227" t="s">
        <v>169</v>
      </c>
      <c r="E384" s="233" t="s">
        <v>1</v>
      </c>
      <c r="F384" s="234" t="s">
        <v>1335</v>
      </c>
      <c r="G384" s="232"/>
      <c r="H384" s="233" t="s">
        <v>1</v>
      </c>
      <c r="I384" s="235"/>
      <c r="J384" s="232"/>
      <c r="K384" s="232"/>
      <c r="L384" s="236"/>
      <c r="M384" s="237"/>
      <c r="N384" s="238"/>
      <c r="O384" s="238"/>
      <c r="P384" s="238"/>
      <c r="Q384" s="238"/>
      <c r="R384" s="238"/>
      <c r="S384" s="238"/>
      <c r="T384" s="239"/>
      <c r="AT384" s="240" t="s">
        <v>169</v>
      </c>
      <c r="AU384" s="240" t="s">
        <v>79</v>
      </c>
      <c r="AV384" s="12" t="s">
        <v>21</v>
      </c>
      <c r="AW384" s="12" t="s">
        <v>34</v>
      </c>
      <c r="AX384" s="12" t="s">
        <v>71</v>
      </c>
      <c r="AY384" s="240" t="s">
        <v>156</v>
      </c>
    </row>
    <row r="385" s="13" customFormat="1">
      <c r="B385" s="241"/>
      <c r="C385" s="242"/>
      <c r="D385" s="227" t="s">
        <v>169</v>
      </c>
      <c r="E385" s="243" t="s">
        <v>1</v>
      </c>
      <c r="F385" s="244" t="s">
        <v>21</v>
      </c>
      <c r="G385" s="242"/>
      <c r="H385" s="245">
        <v>1</v>
      </c>
      <c r="I385" s="246"/>
      <c r="J385" s="242"/>
      <c r="K385" s="242"/>
      <c r="L385" s="247"/>
      <c r="M385" s="248"/>
      <c r="N385" s="249"/>
      <c r="O385" s="249"/>
      <c r="P385" s="249"/>
      <c r="Q385" s="249"/>
      <c r="R385" s="249"/>
      <c r="S385" s="249"/>
      <c r="T385" s="250"/>
      <c r="AT385" s="251" t="s">
        <v>169</v>
      </c>
      <c r="AU385" s="251" t="s">
        <v>79</v>
      </c>
      <c r="AV385" s="13" t="s">
        <v>79</v>
      </c>
      <c r="AW385" s="13" t="s">
        <v>34</v>
      </c>
      <c r="AX385" s="13" t="s">
        <v>71</v>
      </c>
      <c r="AY385" s="251" t="s">
        <v>156</v>
      </c>
    </row>
    <row r="386" s="12" customFormat="1">
      <c r="B386" s="231"/>
      <c r="C386" s="232"/>
      <c r="D386" s="227" t="s">
        <v>169</v>
      </c>
      <c r="E386" s="233" t="s">
        <v>1</v>
      </c>
      <c r="F386" s="234" t="s">
        <v>1336</v>
      </c>
      <c r="G386" s="232"/>
      <c r="H386" s="233" t="s">
        <v>1</v>
      </c>
      <c r="I386" s="235"/>
      <c r="J386" s="232"/>
      <c r="K386" s="232"/>
      <c r="L386" s="236"/>
      <c r="M386" s="237"/>
      <c r="N386" s="238"/>
      <c r="O386" s="238"/>
      <c r="P386" s="238"/>
      <c r="Q386" s="238"/>
      <c r="R386" s="238"/>
      <c r="S386" s="238"/>
      <c r="T386" s="239"/>
      <c r="AT386" s="240" t="s">
        <v>169</v>
      </c>
      <c r="AU386" s="240" t="s">
        <v>79</v>
      </c>
      <c r="AV386" s="12" t="s">
        <v>21</v>
      </c>
      <c r="AW386" s="12" t="s">
        <v>34</v>
      </c>
      <c r="AX386" s="12" t="s">
        <v>71</v>
      </c>
      <c r="AY386" s="240" t="s">
        <v>156</v>
      </c>
    </row>
    <row r="387" s="13" customFormat="1">
      <c r="B387" s="241"/>
      <c r="C387" s="242"/>
      <c r="D387" s="227" t="s">
        <v>169</v>
      </c>
      <c r="E387" s="243" t="s">
        <v>1</v>
      </c>
      <c r="F387" s="244" t="s">
        <v>21</v>
      </c>
      <c r="G387" s="242"/>
      <c r="H387" s="245">
        <v>1</v>
      </c>
      <c r="I387" s="246"/>
      <c r="J387" s="242"/>
      <c r="K387" s="242"/>
      <c r="L387" s="247"/>
      <c r="M387" s="248"/>
      <c r="N387" s="249"/>
      <c r="O387" s="249"/>
      <c r="P387" s="249"/>
      <c r="Q387" s="249"/>
      <c r="R387" s="249"/>
      <c r="S387" s="249"/>
      <c r="T387" s="250"/>
      <c r="AT387" s="251" t="s">
        <v>169</v>
      </c>
      <c r="AU387" s="251" t="s">
        <v>79</v>
      </c>
      <c r="AV387" s="13" t="s">
        <v>79</v>
      </c>
      <c r="AW387" s="13" t="s">
        <v>34</v>
      </c>
      <c r="AX387" s="13" t="s">
        <v>71</v>
      </c>
      <c r="AY387" s="251" t="s">
        <v>156</v>
      </c>
    </row>
    <row r="388" s="14" customFormat="1">
      <c r="B388" s="252"/>
      <c r="C388" s="253"/>
      <c r="D388" s="227" t="s">
        <v>169</v>
      </c>
      <c r="E388" s="254" t="s">
        <v>1</v>
      </c>
      <c r="F388" s="255" t="s">
        <v>174</v>
      </c>
      <c r="G388" s="253"/>
      <c r="H388" s="256">
        <v>2</v>
      </c>
      <c r="I388" s="257"/>
      <c r="J388" s="253"/>
      <c r="K388" s="253"/>
      <c r="L388" s="258"/>
      <c r="M388" s="259"/>
      <c r="N388" s="260"/>
      <c r="O388" s="260"/>
      <c r="P388" s="260"/>
      <c r="Q388" s="260"/>
      <c r="R388" s="260"/>
      <c r="S388" s="260"/>
      <c r="T388" s="261"/>
      <c r="AT388" s="262" t="s">
        <v>169</v>
      </c>
      <c r="AU388" s="262" t="s">
        <v>79</v>
      </c>
      <c r="AV388" s="14" t="s">
        <v>163</v>
      </c>
      <c r="AW388" s="14" t="s">
        <v>34</v>
      </c>
      <c r="AX388" s="14" t="s">
        <v>21</v>
      </c>
      <c r="AY388" s="262" t="s">
        <v>156</v>
      </c>
    </row>
    <row r="389" s="1" customFormat="1" ht="16.5" customHeight="1">
      <c r="B389" s="37"/>
      <c r="C389" s="215" t="s">
        <v>502</v>
      </c>
      <c r="D389" s="215" t="s">
        <v>158</v>
      </c>
      <c r="E389" s="216" t="s">
        <v>1337</v>
      </c>
      <c r="F389" s="217" t="s">
        <v>1338</v>
      </c>
      <c r="G389" s="218" t="s">
        <v>177</v>
      </c>
      <c r="H389" s="219">
        <v>21.581</v>
      </c>
      <c r="I389" s="220"/>
      <c r="J389" s="221">
        <f>ROUND(I389*H389,2)</f>
        <v>0</v>
      </c>
      <c r="K389" s="217" t="s">
        <v>162</v>
      </c>
      <c r="L389" s="42"/>
      <c r="M389" s="222" t="s">
        <v>1</v>
      </c>
      <c r="N389" s="223" t="s">
        <v>42</v>
      </c>
      <c r="O389" s="78"/>
      <c r="P389" s="224">
        <f>O389*H389</f>
        <v>0</v>
      </c>
      <c r="Q389" s="224">
        <v>0.12</v>
      </c>
      <c r="R389" s="224">
        <f>Q389*H389</f>
        <v>2.5897199999999998</v>
      </c>
      <c r="S389" s="224">
        <v>2.4900000000000002</v>
      </c>
      <c r="T389" s="225">
        <f>S389*H389</f>
        <v>53.736690000000003</v>
      </c>
      <c r="AR389" s="16" t="s">
        <v>163</v>
      </c>
      <c r="AT389" s="16" t="s">
        <v>158</v>
      </c>
      <c r="AU389" s="16" t="s">
        <v>79</v>
      </c>
      <c r="AY389" s="16" t="s">
        <v>156</v>
      </c>
      <c r="BE389" s="226">
        <f>IF(N389="základní",J389,0)</f>
        <v>0</v>
      </c>
      <c r="BF389" s="226">
        <f>IF(N389="snížená",J389,0)</f>
        <v>0</v>
      </c>
      <c r="BG389" s="226">
        <f>IF(N389="zákl. přenesená",J389,0)</f>
        <v>0</v>
      </c>
      <c r="BH389" s="226">
        <f>IF(N389="sníž. přenesená",J389,0)</f>
        <v>0</v>
      </c>
      <c r="BI389" s="226">
        <f>IF(N389="nulová",J389,0)</f>
        <v>0</v>
      </c>
      <c r="BJ389" s="16" t="s">
        <v>21</v>
      </c>
      <c r="BK389" s="226">
        <f>ROUND(I389*H389,2)</f>
        <v>0</v>
      </c>
      <c r="BL389" s="16" t="s">
        <v>163</v>
      </c>
      <c r="BM389" s="16" t="s">
        <v>1339</v>
      </c>
    </row>
    <row r="390" s="1" customFormat="1">
      <c r="B390" s="37"/>
      <c r="C390" s="38"/>
      <c r="D390" s="227" t="s">
        <v>165</v>
      </c>
      <c r="E390" s="38"/>
      <c r="F390" s="228" t="s">
        <v>1340</v>
      </c>
      <c r="G390" s="38"/>
      <c r="H390" s="38"/>
      <c r="I390" s="142"/>
      <c r="J390" s="38"/>
      <c r="K390" s="38"/>
      <c r="L390" s="42"/>
      <c r="M390" s="229"/>
      <c r="N390" s="78"/>
      <c r="O390" s="78"/>
      <c r="P390" s="78"/>
      <c r="Q390" s="78"/>
      <c r="R390" s="78"/>
      <c r="S390" s="78"/>
      <c r="T390" s="79"/>
      <c r="AT390" s="16" t="s">
        <v>165</v>
      </c>
      <c r="AU390" s="16" t="s">
        <v>79</v>
      </c>
    </row>
    <row r="391" s="1" customFormat="1">
      <c r="B391" s="37"/>
      <c r="C391" s="38"/>
      <c r="D391" s="227" t="s">
        <v>167</v>
      </c>
      <c r="E391" s="38"/>
      <c r="F391" s="230" t="s">
        <v>1341</v>
      </c>
      <c r="G391" s="38"/>
      <c r="H391" s="38"/>
      <c r="I391" s="142"/>
      <c r="J391" s="38"/>
      <c r="K391" s="38"/>
      <c r="L391" s="42"/>
      <c r="M391" s="229"/>
      <c r="N391" s="78"/>
      <c r="O391" s="78"/>
      <c r="P391" s="78"/>
      <c r="Q391" s="78"/>
      <c r="R391" s="78"/>
      <c r="S391" s="78"/>
      <c r="T391" s="79"/>
      <c r="AT391" s="16" t="s">
        <v>167</v>
      </c>
      <c r="AU391" s="16" t="s">
        <v>79</v>
      </c>
    </row>
    <row r="392" s="12" customFormat="1">
      <c r="B392" s="231"/>
      <c r="C392" s="232"/>
      <c r="D392" s="227" t="s">
        <v>169</v>
      </c>
      <c r="E392" s="233" t="s">
        <v>1</v>
      </c>
      <c r="F392" s="234" t="s">
        <v>1149</v>
      </c>
      <c r="G392" s="232"/>
      <c r="H392" s="233" t="s">
        <v>1</v>
      </c>
      <c r="I392" s="235"/>
      <c r="J392" s="232"/>
      <c r="K392" s="232"/>
      <c r="L392" s="236"/>
      <c r="M392" s="237"/>
      <c r="N392" s="238"/>
      <c r="O392" s="238"/>
      <c r="P392" s="238"/>
      <c r="Q392" s="238"/>
      <c r="R392" s="238"/>
      <c r="S392" s="238"/>
      <c r="T392" s="239"/>
      <c r="AT392" s="240" t="s">
        <v>169</v>
      </c>
      <c r="AU392" s="240" t="s">
        <v>79</v>
      </c>
      <c r="AV392" s="12" t="s">
        <v>21</v>
      </c>
      <c r="AW392" s="12" t="s">
        <v>34</v>
      </c>
      <c r="AX392" s="12" t="s">
        <v>71</v>
      </c>
      <c r="AY392" s="240" t="s">
        <v>156</v>
      </c>
    </row>
    <row r="393" s="13" customFormat="1">
      <c r="B393" s="241"/>
      <c r="C393" s="242"/>
      <c r="D393" s="227" t="s">
        <v>169</v>
      </c>
      <c r="E393" s="243" t="s">
        <v>1</v>
      </c>
      <c r="F393" s="244" t="s">
        <v>1342</v>
      </c>
      <c r="G393" s="242"/>
      <c r="H393" s="245">
        <v>10.973000000000001</v>
      </c>
      <c r="I393" s="246"/>
      <c r="J393" s="242"/>
      <c r="K393" s="242"/>
      <c r="L393" s="247"/>
      <c r="M393" s="248"/>
      <c r="N393" s="249"/>
      <c r="O393" s="249"/>
      <c r="P393" s="249"/>
      <c r="Q393" s="249"/>
      <c r="R393" s="249"/>
      <c r="S393" s="249"/>
      <c r="T393" s="250"/>
      <c r="AT393" s="251" t="s">
        <v>169</v>
      </c>
      <c r="AU393" s="251" t="s">
        <v>79</v>
      </c>
      <c r="AV393" s="13" t="s">
        <v>79</v>
      </c>
      <c r="AW393" s="13" t="s">
        <v>34</v>
      </c>
      <c r="AX393" s="13" t="s">
        <v>71</v>
      </c>
      <c r="AY393" s="251" t="s">
        <v>156</v>
      </c>
    </row>
    <row r="394" s="12" customFormat="1">
      <c r="B394" s="231"/>
      <c r="C394" s="232"/>
      <c r="D394" s="227" t="s">
        <v>169</v>
      </c>
      <c r="E394" s="233" t="s">
        <v>1</v>
      </c>
      <c r="F394" s="234" t="s">
        <v>1151</v>
      </c>
      <c r="G394" s="232"/>
      <c r="H394" s="233" t="s">
        <v>1</v>
      </c>
      <c r="I394" s="235"/>
      <c r="J394" s="232"/>
      <c r="K394" s="232"/>
      <c r="L394" s="236"/>
      <c r="M394" s="237"/>
      <c r="N394" s="238"/>
      <c r="O394" s="238"/>
      <c r="P394" s="238"/>
      <c r="Q394" s="238"/>
      <c r="R394" s="238"/>
      <c r="S394" s="238"/>
      <c r="T394" s="239"/>
      <c r="AT394" s="240" t="s">
        <v>169</v>
      </c>
      <c r="AU394" s="240" t="s">
        <v>79</v>
      </c>
      <c r="AV394" s="12" t="s">
        <v>21</v>
      </c>
      <c r="AW394" s="12" t="s">
        <v>34</v>
      </c>
      <c r="AX394" s="12" t="s">
        <v>71</v>
      </c>
      <c r="AY394" s="240" t="s">
        <v>156</v>
      </c>
    </row>
    <row r="395" s="13" customFormat="1">
      <c r="B395" s="241"/>
      <c r="C395" s="242"/>
      <c r="D395" s="227" t="s">
        <v>169</v>
      </c>
      <c r="E395" s="243" t="s">
        <v>1</v>
      </c>
      <c r="F395" s="244" t="s">
        <v>1343</v>
      </c>
      <c r="G395" s="242"/>
      <c r="H395" s="245">
        <v>1.825</v>
      </c>
      <c r="I395" s="246"/>
      <c r="J395" s="242"/>
      <c r="K395" s="242"/>
      <c r="L395" s="247"/>
      <c r="M395" s="248"/>
      <c r="N395" s="249"/>
      <c r="O395" s="249"/>
      <c r="P395" s="249"/>
      <c r="Q395" s="249"/>
      <c r="R395" s="249"/>
      <c r="S395" s="249"/>
      <c r="T395" s="250"/>
      <c r="AT395" s="251" t="s">
        <v>169</v>
      </c>
      <c r="AU395" s="251" t="s">
        <v>79</v>
      </c>
      <c r="AV395" s="13" t="s">
        <v>79</v>
      </c>
      <c r="AW395" s="13" t="s">
        <v>34</v>
      </c>
      <c r="AX395" s="13" t="s">
        <v>71</v>
      </c>
      <c r="AY395" s="251" t="s">
        <v>156</v>
      </c>
    </row>
    <row r="396" s="12" customFormat="1">
      <c r="B396" s="231"/>
      <c r="C396" s="232"/>
      <c r="D396" s="227" t="s">
        <v>169</v>
      </c>
      <c r="E396" s="233" t="s">
        <v>1</v>
      </c>
      <c r="F396" s="234" t="s">
        <v>1153</v>
      </c>
      <c r="G396" s="232"/>
      <c r="H396" s="233" t="s">
        <v>1</v>
      </c>
      <c r="I396" s="235"/>
      <c r="J396" s="232"/>
      <c r="K396" s="232"/>
      <c r="L396" s="236"/>
      <c r="M396" s="237"/>
      <c r="N396" s="238"/>
      <c r="O396" s="238"/>
      <c r="P396" s="238"/>
      <c r="Q396" s="238"/>
      <c r="R396" s="238"/>
      <c r="S396" s="238"/>
      <c r="T396" s="239"/>
      <c r="AT396" s="240" t="s">
        <v>169</v>
      </c>
      <c r="AU396" s="240" t="s">
        <v>79</v>
      </c>
      <c r="AV396" s="12" t="s">
        <v>21</v>
      </c>
      <c r="AW396" s="12" t="s">
        <v>34</v>
      </c>
      <c r="AX396" s="12" t="s">
        <v>71</v>
      </c>
      <c r="AY396" s="240" t="s">
        <v>156</v>
      </c>
    </row>
    <row r="397" s="13" customFormat="1">
      <c r="B397" s="241"/>
      <c r="C397" s="242"/>
      <c r="D397" s="227" t="s">
        <v>169</v>
      </c>
      <c r="E397" s="243" t="s">
        <v>1</v>
      </c>
      <c r="F397" s="244" t="s">
        <v>1344</v>
      </c>
      <c r="G397" s="242"/>
      <c r="H397" s="245">
        <v>6.2999999999999998</v>
      </c>
      <c r="I397" s="246"/>
      <c r="J397" s="242"/>
      <c r="K397" s="242"/>
      <c r="L397" s="247"/>
      <c r="M397" s="248"/>
      <c r="N397" s="249"/>
      <c r="O397" s="249"/>
      <c r="P397" s="249"/>
      <c r="Q397" s="249"/>
      <c r="R397" s="249"/>
      <c r="S397" s="249"/>
      <c r="T397" s="250"/>
      <c r="AT397" s="251" t="s">
        <v>169</v>
      </c>
      <c r="AU397" s="251" t="s">
        <v>79</v>
      </c>
      <c r="AV397" s="13" t="s">
        <v>79</v>
      </c>
      <c r="AW397" s="13" t="s">
        <v>34</v>
      </c>
      <c r="AX397" s="13" t="s">
        <v>71</v>
      </c>
      <c r="AY397" s="251" t="s">
        <v>156</v>
      </c>
    </row>
    <row r="398" s="12" customFormat="1">
      <c r="B398" s="231"/>
      <c r="C398" s="232"/>
      <c r="D398" s="227" t="s">
        <v>169</v>
      </c>
      <c r="E398" s="233" t="s">
        <v>1</v>
      </c>
      <c r="F398" s="234" t="s">
        <v>1345</v>
      </c>
      <c r="G398" s="232"/>
      <c r="H398" s="233" t="s">
        <v>1</v>
      </c>
      <c r="I398" s="235"/>
      <c r="J398" s="232"/>
      <c r="K398" s="232"/>
      <c r="L398" s="236"/>
      <c r="M398" s="237"/>
      <c r="N398" s="238"/>
      <c r="O398" s="238"/>
      <c r="P398" s="238"/>
      <c r="Q398" s="238"/>
      <c r="R398" s="238"/>
      <c r="S398" s="238"/>
      <c r="T398" s="239"/>
      <c r="AT398" s="240" t="s">
        <v>169</v>
      </c>
      <c r="AU398" s="240" t="s">
        <v>79</v>
      </c>
      <c r="AV398" s="12" t="s">
        <v>21</v>
      </c>
      <c r="AW398" s="12" t="s">
        <v>34</v>
      </c>
      <c r="AX398" s="12" t="s">
        <v>71</v>
      </c>
      <c r="AY398" s="240" t="s">
        <v>156</v>
      </c>
    </row>
    <row r="399" s="13" customFormat="1">
      <c r="B399" s="241"/>
      <c r="C399" s="242"/>
      <c r="D399" s="227" t="s">
        <v>169</v>
      </c>
      <c r="E399" s="243" t="s">
        <v>1</v>
      </c>
      <c r="F399" s="244" t="s">
        <v>1346</v>
      </c>
      <c r="G399" s="242"/>
      <c r="H399" s="245">
        <v>1.6200000000000001</v>
      </c>
      <c r="I399" s="246"/>
      <c r="J399" s="242"/>
      <c r="K399" s="242"/>
      <c r="L399" s="247"/>
      <c r="M399" s="248"/>
      <c r="N399" s="249"/>
      <c r="O399" s="249"/>
      <c r="P399" s="249"/>
      <c r="Q399" s="249"/>
      <c r="R399" s="249"/>
      <c r="S399" s="249"/>
      <c r="T399" s="250"/>
      <c r="AT399" s="251" t="s">
        <v>169</v>
      </c>
      <c r="AU399" s="251" t="s">
        <v>79</v>
      </c>
      <c r="AV399" s="13" t="s">
        <v>79</v>
      </c>
      <c r="AW399" s="13" t="s">
        <v>34</v>
      </c>
      <c r="AX399" s="13" t="s">
        <v>71</v>
      </c>
      <c r="AY399" s="251" t="s">
        <v>156</v>
      </c>
    </row>
    <row r="400" s="13" customFormat="1">
      <c r="B400" s="241"/>
      <c r="C400" s="242"/>
      <c r="D400" s="227" t="s">
        <v>169</v>
      </c>
      <c r="E400" s="243" t="s">
        <v>1</v>
      </c>
      <c r="F400" s="244" t="s">
        <v>1347</v>
      </c>
      <c r="G400" s="242"/>
      <c r="H400" s="245">
        <v>0.86299999999999999</v>
      </c>
      <c r="I400" s="246"/>
      <c r="J400" s="242"/>
      <c r="K400" s="242"/>
      <c r="L400" s="247"/>
      <c r="M400" s="248"/>
      <c r="N400" s="249"/>
      <c r="O400" s="249"/>
      <c r="P400" s="249"/>
      <c r="Q400" s="249"/>
      <c r="R400" s="249"/>
      <c r="S400" s="249"/>
      <c r="T400" s="250"/>
      <c r="AT400" s="251" t="s">
        <v>169</v>
      </c>
      <c r="AU400" s="251" t="s">
        <v>79</v>
      </c>
      <c r="AV400" s="13" t="s">
        <v>79</v>
      </c>
      <c r="AW400" s="13" t="s">
        <v>34</v>
      </c>
      <c r="AX400" s="13" t="s">
        <v>71</v>
      </c>
      <c r="AY400" s="251" t="s">
        <v>156</v>
      </c>
    </row>
    <row r="401" s="14" customFormat="1">
      <c r="B401" s="252"/>
      <c r="C401" s="253"/>
      <c r="D401" s="227" t="s">
        <v>169</v>
      </c>
      <c r="E401" s="254" t="s">
        <v>1</v>
      </c>
      <c r="F401" s="255" t="s">
        <v>174</v>
      </c>
      <c r="G401" s="253"/>
      <c r="H401" s="256">
        <v>21.581</v>
      </c>
      <c r="I401" s="257"/>
      <c r="J401" s="253"/>
      <c r="K401" s="253"/>
      <c r="L401" s="258"/>
      <c r="M401" s="259"/>
      <c r="N401" s="260"/>
      <c r="O401" s="260"/>
      <c r="P401" s="260"/>
      <c r="Q401" s="260"/>
      <c r="R401" s="260"/>
      <c r="S401" s="260"/>
      <c r="T401" s="261"/>
      <c r="AT401" s="262" t="s">
        <v>169</v>
      </c>
      <c r="AU401" s="262" t="s">
        <v>79</v>
      </c>
      <c r="AV401" s="14" t="s">
        <v>163</v>
      </c>
      <c r="AW401" s="14" t="s">
        <v>34</v>
      </c>
      <c r="AX401" s="14" t="s">
        <v>21</v>
      </c>
      <c r="AY401" s="262" t="s">
        <v>156</v>
      </c>
    </row>
    <row r="402" s="11" customFormat="1" ht="22.8" customHeight="1">
      <c r="B402" s="199"/>
      <c r="C402" s="200"/>
      <c r="D402" s="201" t="s">
        <v>70</v>
      </c>
      <c r="E402" s="213" t="s">
        <v>635</v>
      </c>
      <c r="F402" s="213" t="s">
        <v>636</v>
      </c>
      <c r="G402" s="200"/>
      <c r="H402" s="200"/>
      <c r="I402" s="203"/>
      <c r="J402" s="214">
        <f>BK402</f>
        <v>0</v>
      </c>
      <c r="K402" s="200"/>
      <c r="L402" s="205"/>
      <c r="M402" s="206"/>
      <c r="N402" s="207"/>
      <c r="O402" s="207"/>
      <c r="P402" s="208">
        <f>SUM(P403:P420)</f>
        <v>0</v>
      </c>
      <c r="Q402" s="207"/>
      <c r="R402" s="208">
        <f>SUM(R403:R420)</f>
        <v>0</v>
      </c>
      <c r="S402" s="207"/>
      <c r="T402" s="209">
        <f>SUM(T403:T420)</f>
        <v>0</v>
      </c>
      <c r="AR402" s="210" t="s">
        <v>21</v>
      </c>
      <c r="AT402" s="211" t="s">
        <v>70</v>
      </c>
      <c r="AU402" s="211" t="s">
        <v>21</v>
      </c>
      <c r="AY402" s="210" t="s">
        <v>156</v>
      </c>
      <c r="BK402" s="212">
        <f>SUM(BK403:BK420)</f>
        <v>0</v>
      </c>
    </row>
    <row r="403" s="1" customFormat="1" ht="16.5" customHeight="1">
      <c r="B403" s="37"/>
      <c r="C403" s="215" t="s">
        <v>509</v>
      </c>
      <c r="D403" s="215" t="s">
        <v>158</v>
      </c>
      <c r="E403" s="216" t="s">
        <v>638</v>
      </c>
      <c r="F403" s="217" t="s">
        <v>639</v>
      </c>
      <c r="G403" s="218" t="s">
        <v>282</v>
      </c>
      <c r="H403" s="219">
        <v>53.737000000000002</v>
      </c>
      <c r="I403" s="220"/>
      <c r="J403" s="221">
        <f>ROUND(I403*H403,2)</f>
        <v>0</v>
      </c>
      <c r="K403" s="217" t="s">
        <v>162</v>
      </c>
      <c r="L403" s="42"/>
      <c r="M403" s="222" t="s">
        <v>1</v>
      </c>
      <c r="N403" s="223" t="s">
        <v>42</v>
      </c>
      <c r="O403" s="78"/>
      <c r="P403" s="224">
        <f>O403*H403</f>
        <v>0</v>
      </c>
      <c r="Q403" s="224">
        <v>0</v>
      </c>
      <c r="R403" s="224">
        <f>Q403*H403</f>
        <v>0</v>
      </c>
      <c r="S403" s="224">
        <v>0</v>
      </c>
      <c r="T403" s="225">
        <f>S403*H403</f>
        <v>0</v>
      </c>
      <c r="AR403" s="16" t="s">
        <v>163</v>
      </c>
      <c r="AT403" s="16" t="s">
        <v>158</v>
      </c>
      <c r="AU403" s="16" t="s">
        <v>79</v>
      </c>
      <c r="AY403" s="16" t="s">
        <v>156</v>
      </c>
      <c r="BE403" s="226">
        <f>IF(N403="základní",J403,0)</f>
        <v>0</v>
      </c>
      <c r="BF403" s="226">
        <f>IF(N403="snížená",J403,0)</f>
        <v>0</v>
      </c>
      <c r="BG403" s="226">
        <f>IF(N403="zákl. přenesená",J403,0)</f>
        <v>0</v>
      </c>
      <c r="BH403" s="226">
        <f>IF(N403="sníž. přenesená",J403,0)</f>
        <v>0</v>
      </c>
      <c r="BI403" s="226">
        <f>IF(N403="nulová",J403,0)</f>
        <v>0</v>
      </c>
      <c r="BJ403" s="16" t="s">
        <v>21</v>
      </c>
      <c r="BK403" s="226">
        <f>ROUND(I403*H403,2)</f>
        <v>0</v>
      </c>
      <c r="BL403" s="16" t="s">
        <v>163</v>
      </c>
      <c r="BM403" s="16" t="s">
        <v>1348</v>
      </c>
    </row>
    <row r="404" s="1" customFormat="1">
      <c r="B404" s="37"/>
      <c r="C404" s="38"/>
      <c r="D404" s="227" t="s">
        <v>165</v>
      </c>
      <c r="E404" s="38"/>
      <c r="F404" s="228" t="s">
        <v>641</v>
      </c>
      <c r="G404" s="38"/>
      <c r="H404" s="38"/>
      <c r="I404" s="142"/>
      <c r="J404" s="38"/>
      <c r="K404" s="38"/>
      <c r="L404" s="42"/>
      <c r="M404" s="229"/>
      <c r="N404" s="78"/>
      <c r="O404" s="78"/>
      <c r="P404" s="78"/>
      <c r="Q404" s="78"/>
      <c r="R404" s="78"/>
      <c r="S404" s="78"/>
      <c r="T404" s="79"/>
      <c r="AT404" s="16" t="s">
        <v>165</v>
      </c>
      <c r="AU404" s="16" t="s">
        <v>79</v>
      </c>
    </row>
    <row r="405" s="1" customFormat="1">
      <c r="B405" s="37"/>
      <c r="C405" s="38"/>
      <c r="D405" s="227" t="s">
        <v>167</v>
      </c>
      <c r="E405" s="38"/>
      <c r="F405" s="230" t="s">
        <v>642</v>
      </c>
      <c r="G405" s="38"/>
      <c r="H405" s="38"/>
      <c r="I405" s="142"/>
      <c r="J405" s="38"/>
      <c r="K405" s="38"/>
      <c r="L405" s="42"/>
      <c r="M405" s="229"/>
      <c r="N405" s="78"/>
      <c r="O405" s="78"/>
      <c r="P405" s="78"/>
      <c r="Q405" s="78"/>
      <c r="R405" s="78"/>
      <c r="S405" s="78"/>
      <c r="T405" s="79"/>
      <c r="AT405" s="16" t="s">
        <v>167</v>
      </c>
      <c r="AU405" s="16" t="s">
        <v>79</v>
      </c>
    </row>
    <row r="406" s="1" customFormat="1" ht="16.5" customHeight="1">
      <c r="B406" s="37"/>
      <c r="C406" s="215" t="s">
        <v>516</v>
      </c>
      <c r="D406" s="215" t="s">
        <v>158</v>
      </c>
      <c r="E406" s="216" t="s">
        <v>648</v>
      </c>
      <c r="F406" s="217" t="s">
        <v>649</v>
      </c>
      <c r="G406" s="218" t="s">
        <v>282</v>
      </c>
      <c r="H406" s="219">
        <v>322.42200000000003</v>
      </c>
      <c r="I406" s="220"/>
      <c r="J406" s="221">
        <f>ROUND(I406*H406,2)</f>
        <v>0</v>
      </c>
      <c r="K406" s="217" t="s">
        <v>162</v>
      </c>
      <c r="L406" s="42"/>
      <c r="M406" s="222" t="s">
        <v>1</v>
      </c>
      <c r="N406" s="223" t="s">
        <v>42</v>
      </c>
      <c r="O406" s="78"/>
      <c r="P406" s="224">
        <f>O406*H406</f>
        <v>0</v>
      </c>
      <c r="Q406" s="224">
        <v>0</v>
      </c>
      <c r="R406" s="224">
        <f>Q406*H406</f>
        <v>0</v>
      </c>
      <c r="S406" s="224">
        <v>0</v>
      </c>
      <c r="T406" s="225">
        <f>S406*H406</f>
        <v>0</v>
      </c>
      <c r="AR406" s="16" t="s">
        <v>163</v>
      </c>
      <c r="AT406" s="16" t="s">
        <v>158</v>
      </c>
      <c r="AU406" s="16" t="s">
        <v>79</v>
      </c>
      <c r="AY406" s="16" t="s">
        <v>156</v>
      </c>
      <c r="BE406" s="226">
        <f>IF(N406="základní",J406,0)</f>
        <v>0</v>
      </c>
      <c r="BF406" s="226">
        <f>IF(N406="snížená",J406,0)</f>
        <v>0</v>
      </c>
      <c r="BG406" s="226">
        <f>IF(N406="zákl. přenesená",J406,0)</f>
        <v>0</v>
      </c>
      <c r="BH406" s="226">
        <f>IF(N406="sníž. přenesená",J406,0)</f>
        <v>0</v>
      </c>
      <c r="BI406" s="226">
        <f>IF(N406="nulová",J406,0)</f>
        <v>0</v>
      </c>
      <c r="BJ406" s="16" t="s">
        <v>21</v>
      </c>
      <c r="BK406" s="226">
        <f>ROUND(I406*H406,2)</f>
        <v>0</v>
      </c>
      <c r="BL406" s="16" t="s">
        <v>163</v>
      </c>
      <c r="BM406" s="16" t="s">
        <v>1349</v>
      </c>
    </row>
    <row r="407" s="1" customFormat="1">
      <c r="B407" s="37"/>
      <c r="C407" s="38"/>
      <c r="D407" s="227" t="s">
        <v>165</v>
      </c>
      <c r="E407" s="38"/>
      <c r="F407" s="228" t="s">
        <v>651</v>
      </c>
      <c r="G407" s="38"/>
      <c r="H407" s="38"/>
      <c r="I407" s="142"/>
      <c r="J407" s="38"/>
      <c r="K407" s="38"/>
      <c r="L407" s="42"/>
      <c r="M407" s="229"/>
      <c r="N407" s="78"/>
      <c r="O407" s="78"/>
      <c r="P407" s="78"/>
      <c r="Q407" s="78"/>
      <c r="R407" s="78"/>
      <c r="S407" s="78"/>
      <c r="T407" s="79"/>
      <c r="AT407" s="16" t="s">
        <v>165</v>
      </c>
      <c r="AU407" s="16" t="s">
        <v>79</v>
      </c>
    </row>
    <row r="408" s="1" customFormat="1">
      <c r="B408" s="37"/>
      <c r="C408" s="38"/>
      <c r="D408" s="227" t="s">
        <v>167</v>
      </c>
      <c r="E408" s="38"/>
      <c r="F408" s="230" t="s">
        <v>642</v>
      </c>
      <c r="G408" s="38"/>
      <c r="H408" s="38"/>
      <c r="I408" s="142"/>
      <c r="J408" s="38"/>
      <c r="K408" s="38"/>
      <c r="L408" s="42"/>
      <c r="M408" s="229"/>
      <c r="N408" s="78"/>
      <c r="O408" s="78"/>
      <c r="P408" s="78"/>
      <c r="Q408" s="78"/>
      <c r="R408" s="78"/>
      <c r="S408" s="78"/>
      <c r="T408" s="79"/>
      <c r="AT408" s="16" t="s">
        <v>167</v>
      </c>
      <c r="AU408" s="16" t="s">
        <v>79</v>
      </c>
    </row>
    <row r="409" s="1" customFormat="1">
      <c r="B409" s="37"/>
      <c r="C409" s="38"/>
      <c r="D409" s="227" t="s">
        <v>189</v>
      </c>
      <c r="E409" s="38"/>
      <c r="F409" s="230" t="s">
        <v>259</v>
      </c>
      <c r="G409" s="38"/>
      <c r="H409" s="38"/>
      <c r="I409" s="142"/>
      <c r="J409" s="38"/>
      <c r="K409" s="38"/>
      <c r="L409" s="42"/>
      <c r="M409" s="229"/>
      <c r="N409" s="78"/>
      <c r="O409" s="78"/>
      <c r="P409" s="78"/>
      <c r="Q409" s="78"/>
      <c r="R409" s="78"/>
      <c r="S409" s="78"/>
      <c r="T409" s="79"/>
      <c r="AT409" s="16" t="s">
        <v>189</v>
      </c>
      <c r="AU409" s="16" t="s">
        <v>79</v>
      </c>
    </row>
    <row r="410" s="13" customFormat="1">
      <c r="B410" s="241"/>
      <c r="C410" s="242"/>
      <c r="D410" s="227" t="s">
        <v>169</v>
      </c>
      <c r="E410" s="243" t="s">
        <v>1</v>
      </c>
      <c r="F410" s="244" t="s">
        <v>1350</v>
      </c>
      <c r="G410" s="242"/>
      <c r="H410" s="245">
        <v>322.42200000000003</v>
      </c>
      <c r="I410" s="246"/>
      <c r="J410" s="242"/>
      <c r="K410" s="242"/>
      <c r="L410" s="247"/>
      <c r="M410" s="248"/>
      <c r="N410" s="249"/>
      <c r="O410" s="249"/>
      <c r="P410" s="249"/>
      <c r="Q410" s="249"/>
      <c r="R410" s="249"/>
      <c r="S410" s="249"/>
      <c r="T410" s="250"/>
      <c r="AT410" s="251" t="s">
        <v>169</v>
      </c>
      <c r="AU410" s="251" t="s">
        <v>79</v>
      </c>
      <c r="AV410" s="13" t="s">
        <v>79</v>
      </c>
      <c r="AW410" s="13" t="s">
        <v>34</v>
      </c>
      <c r="AX410" s="13" t="s">
        <v>71</v>
      </c>
      <c r="AY410" s="251" t="s">
        <v>156</v>
      </c>
    </row>
    <row r="411" s="14" customFormat="1">
      <c r="B411" s="252"/>
      <c r="C411" s="253"/>
      <c r="D411" s="227" t="s">
        <v>169</v>
      </c>
      <c r="E411" s="254" t="s">
        <v>1</v>
      </c>
      <c r="F411" s="255" t="s">
        <v>174</v>
      </c>
      <c r="G411" s="253"/>
      <c r="H411" s="256">
        <v>322.42200000000003</v>
      </c>
      <c r="I411" s="257"/>
      <c r="J411" s="253"/>
      <c r="K411" s="253"/>
      <c r="L411" s="258"/>
      <c r="M411" s="259"/>
      <c r="N411" s="260"/>
      <c r="O411" s="260"/>
      <c r="P411" s="260"/>
      <c r="Q411" s="260"/>
      <c r="R411" s="260"/>
      <c r="S411" s="260"/>
      <c r="T411" s="261"/>
      <c r="AT411" s="262" t="s">
        <v>169</v>
      </c>
      <c r="AU411" s="262" t="s">
        <v>79</v>
      </c>
      <c r="AV411" s="14" t="s">
        <v>163</v>
      </c>
      <c r="AW411" s="14" t="s">
        <v>34</v>
      </c>
      <c r="AX411" s="14" t="s">
        <v>21</v>
      </c>
      <c r="AY411" s="262" t="s">
        <v>156</v>
      </c>
    </row>
    <row r="412" s="1" customFormat="1" ht="16.5" customHeight="1">
      <c r="B412" s="37"/>
      <c r="C412" s="215" t="s">
        <v>523</v>
      </c>
      <c r="D412" s="215" t="s">
        <v>158</v>
      </c>
      <c r="E412" s="216" t="s">
        <v>654</v>
      </c>
      <c r="F412" s="217" t="s">
        <v>655</v>
      </c>
      <c r="G412" s="218" t="s">
        <v>282</v>
      </c>
      <c r="H412" s="219">
        <v>107.474</v>
      </c>
      <c r="I412" s="220"/>
      <c r="J412" s="221">
        <f>ROUND(I412*H412,2)</f>
        <v>0</v>
      </c>
      <c r="K412" s="217" t="s">
        <v>162</v>
      </c>
      <c r="L412" s="42"/>
      <c r="M412" s="222" t="s">
        <v>1</v>
      </c>
      <c r="N412" s="223" t="s">
        <v>42</v>
      </c>
      <c r="O412" s="78"/>
      <c r="P412" s="224">
        <f>O412*H412</f>
        <v>0</v>
      </c>
      <c r="Q412" s="224">
        <v>0</v>
      </c>
      <c r="R412" s="224">
        <f>Q412*H412</f>
        <v>0</v>
      </c>
      <c r="S412" s="224">
        <v>0</v>
      </c>
      <c r="T412" s="225">
        <f>S412*H412</f>
        <v>0</v>
      </c>
      <c r="AR412" s="16" t="s">
        <v>163</v>
      </c>
      <c r="AT412" s="16" t="s">
        <v>158</v>
      </c>
      <c r="AU412" s="16" t="s">
        <v>79</v>
      </c>
      <c r="AY412" s="16" t="s">
        <v>156</v>
      </c>
      <c r="BE412" s="226">
        <f>IF(N412="základní",J412,0)</f>
        <v>0</v>
      </c>
      <c r="BF412" s="226">
        <f>IF(N412="snížená",J412,0)</f>
        <v>0</v>
      </c>
      <c r="BG412" s="226">
        <f>IF(N412="zákl. přenesená",J412,0)</f>
        <v>0</v>
      </c>
      <c r="BH412" s="226">
        <f>IF(N412="sníž. přenesená",J412,0)</f>
        <v>0</v>
      </c>
      <c r="BI412" s="226">
        <f>IF(N412="nulová",J412,0)</f>
        <v>0</v>
      </c>
      <c r="BJ412" s="16" t="s">
        <v>21</v>
      </c>
      <c r="BK412" s="226">
        <f>ROUND(I412*H412,2)</f>
        <v>0</v>
      </c>
      <c r="BL412" s="16" t="s">
        <v>163</v>
      </c>
      <c r="BM412" s="16" t="s">
        <v>1351</v>
      </c>
    </row>
    <row r="413" s="1" customFormat="1">
      <c r="B413" s="37"/>
      <c r="C413" s="38"/>
      <c r="D413" s="227" t="s">
        <v>165</v>
      </c>
      <c r="E413" s="38"/>
      <c r="F413" s="228" t="s">
        <v>657</v>
      </c>
      <c r="G413" s="38"/>
      <c r="H413" s="38"/>
      <c r="I413" s="142"/>
      <c r="J413" s="38"/>
      <c r="K413" s="38"/>
      <c r="L413" s="42"/>
      <c r="M413" s="229"/>
      <c r="N413" s="78"/>
      <c r="O413" s="78"/>
      <c r="P413" s="78"/>
      <c r="Q413" s="78"/>
      <c r="R413" s="78"/>
      <c r="S413" s="78"/>
      <c r="T413" s="79"/>
      <c r="AT413" s="16" t="s">
        <v>165</v>
      </c>
      <c r="AU413" s="16" t="s">
        <v>79</v>
      </c>
    </row>
    <row r="414" s="12" customFormat="1">
      <c r="B414" s="231"/>
      <c r="C414" s="232"/>
      <c r="D414" s="227" t="s">
        <v>169</v>
      </c>
      <c r="E414" s="233" t="s">
        <v>1</v>
      </c>
      <c r="F414" s="234" t="s">
        <v>1052</v>
      </c>
      <c r="G414" s="232"/>
      <c r="H414" s="233" t="s">
        <v>1</v>
      </c>
      <c r="I414" s="235"/>
      <c r="J414" s="232"/>
      <c r="K414" s="232"/>
      <c r="L414" s="236"/>
      <c r="M414" s="237"/>
      <c r="N414" s="238"/>
      <c r="O414" s="238"/>
      <c r="P414" s="238"/>
      <c r="Q414" s="238"/>
      <c r="R414" s="238"/>
      <c r="S414" s="238"/>
      <c r="T414" s="239"/>
      <c r="AT414" s="240" t="s">
        <v>169</v>
      </c>
      <c r="AU414" s="240" t="s">
        <v>79</v>
      </c>
      <c r="AV414" s="12" t="s">
        <v>21</v>
      </c>
      <c r="AW414" s="12" t="s">
        <v>34</v>
      </c>
      <c r="AX414" s="12" t="s">
        <v>71</v>
      </c>
      <c r="AY414" s="240" t="s">
        <v>156</v>
      </c>
    </row>
    <row r="415" s="13" customFormat="1">
      <c r="B415" s="241"/>
      <c r="C415" s="242"/>
      <c r="D415" s="227" t="s">
        <v>169</v>
      </c>
      <c r="E415" s="243" t="s">
        <v>1</v>
      </c>
      <c r="F415" s="244" t="s">
        <v>1352</v>
      </c>
      <c r="G415" s="242"/>
      <c r="H415" s="245">
        <v>107.474</v>
      </c>
      <c r="I415" s="246"/>
      <c r="J415" s="242"/>
      <c r="K415" s="242"/>
      <c r="L415" s="247"/>
      <c r="M415" s="248"/>
      <c r="N415" s="249"/>
      <c r="O415" s="249"/>
      <c r="P415" s="249"/>
      <c r="Q415" s="249"/>
      <c r="R415" s="249"/>
      <c r="S415" s="249"/>
      <c r="T415" s="250"/>
      <c r="AT415" s="251" t="s">
        <v>169</v>
      </c>
      <c r="AU415" s="251" t="s">
        <v>79</v>
      </c>
      <c r="AV415" s="13" t="s">
        <v>79</v>
      </c>
      <c r="AW415" s="13" t="s">
        <v>34</v>
      </c>
      <c r="AX415" s="13" t="s">
        <v>21</v>
      </c>
      <c r="AY415" s="251" t="s">
        <v>156</v>
      </c>
    </row>
    <row r="416" s="1" customFormat="1" ht="16.5" customHeight="1">
      <c r="B416" s="37"/>
      <c r="C416" s="215" t="s">
        <v>531</v>
      </c>
      <c r="D416" s="215" t="s">
        <v>158</v>
      </c>
      <c r="E416" s="216" t="s">
        <v>659</v>
      </c>
      <c r="F416" s="217" t="s">
        <v>660</v>
      </c>
      <c r="G416" s="218" t="s">
        <v>282</v>
      </c>
      <c r="H416" s="219">
        <v>53.737000000000002</v>
      </c>
      <c r="I416" s="220"/>
      <c r="J416" s="221">
        <f>ROUND(I416*H416,2)</f>
        <v>0</v>
      </c>
      <c r="K416" s="217" t="s">
        <v>162</v>
      </c>
      <c r="L416" s="42"/>
      <c r="M416" s="222" t="s">
        <v>1</v>
      </c>
      <c r="N416" s="223" t="s">
        <v>42</v>
      </c>
      <c r="O416" s="78"/>
      <c r="P416" s="224">
        <f>O416*H416</f>
        <v>0</v>
      </c>
      <c r="Q416" s="224">
        <v>0</v>
      </c>
      <c r="R416" s="224">
        <f>Q416*H416</f>
        <v>0</v>
      </c>
      <c r="S416" s="224">
        <v>0</v>
      </c>
      <c r="T416" s="225">
        <f>S416*H416</f>
        <v>0</v>
      </c>
      <c r="AR416" s="16" t="s">
        <v>163</v>
      </c>
      <c r="AT416" s="16" t="s">
        <v>158</v>
      </c>
      <c r="AU416" s="16" t="s">
        <v>79</v>
      </c>
      <c r="AY416" s="16" t="s">
        <v>156</v>
      </c>
      <c r="BE416" s="226">
        <f>IF(N416="základní",J416,0)</f>
        <v>0</v>
      </c>
      <c r="BF416" s="226">
        <f>IF(N416="snížená",J416,0)</f>
        <v>0</v>
      </c>
      <c r="BG416" s="226">
        <f>IF(N416="zákl. přenesená",J416,0)</f>
        <v>0</v>
      </c>
      <c r="BH416" s="226">
        <f>IF(N416="sníž. přenesená",J416,0)</f>
        <v>0</v>
      </c>
      <c r="BI416" s="226">
        <f>IF(N416="nulová",J416,0)</f>
        <v>0</v>
      </c>
      <c r="BJ416" s="16" t="s">
        <v>21</v>
      </c>
      <c r="BK416" s="226">
        <f>ROUND(I416*H416,2)</f>
        <v>0</v>
      </c>
      <c r="BL416" s="16" t="s">
        <v>163</v>
      </c>
      <c r="BM416" s="16" t="s">
        <v>1353</v>
      </c>
    </row>
    <row r="417" s="1" customFormat="1">
      <c r="B417" s="37"/>
      <c r="C417" s="38"/>
      <c r="D417" s="227" t="s">
        <v>165</v>
      </c>
      <c r="E417" s="38"/>
      <c r="F417" s="228" t="s">
        <v>284</v>
      </c>
      <c r="G417" s="38"/>
      <c r="H417" s="38"/>
      <c r="I417" s="142"/>
      <c r="J417" s="38"/>
      <c r="K417" s="38"/>
      <c r="L417" s="42"/>
      <c r="M417" s="229"/>
      <c r="N417" s="78"/>
      <c r="O417" s="78"/>
      <c r="P417" s="78"/>
      <c r="Q417" s="78"/>
      <c r="R417" s="78"/>
      <c r="S417" s="78"/>
      <c r="T417" s="79"/>
      <c r="AT417" s="16" t="s">
        <v>165</v>
      </c>
      <c r="AU417" s="16" t="s">
        <v>79</v>
      </c>
    </row>
    <row r="418" s="1" customFormat="1">
      <c r="B418" s="37"/>
      <c r="C418" s="38"/>
      <c r="D418" s="227" t="s">
        <v>167</v>
      </c>
      <c r="E418" s="38"/>
      <c r="F418" s="230" t="s">
        <v>662</v>
      </c>
      <c r="G418" s="38"/>
      <c r="H418" s="38"/>
      <c r="I418" s="142"/>
      <c r="J418" s="38"/>
      <c r="K418" s="38"/>
      <c r="L418" s="42"/>
      <c r="M418" s="229"/>
      <c r="N418" s="78"/>
      <c r="O418" s="78"/>
      <c r="P418" s="78"/>
      <c r="Q418" s="78"/>
      <c r="R418" s="78"/>
      <c r="S418" s="78"/>
      <c r="T418" s="79"/>
      <c r="AT418" s="16" t="s">
        <v>167</v>
      </c>
      <c r="AU418" s="16" t="s">
        <v>79</v>
      </c>
    </row>
    <row r="419" s="13" customFormat="1">
      <c r="B419" s="241"/>
      <c r="C419" s="242"/>
      <c r="D419" s="227" t="s">
        <v>169</v>
      </c>
      <c r="E419" s="243" t="s">
        <v>1</v>
      </c>
      <c r="F419" s="244" t="s">
        <v>1169</v>
      </c>
      <c r="G419" s="242"/>
      <c r="H419" s="245">
        <v>53.737000000000002</v>
      </c>
      <c r="I419" s="246"/>
      <c r="J419" s="242"/>
      <c r="K419" s="242"/>
      <c r="L419" s="247"/>
      <c r="M419" s="248"/>
      <c r="N419" s="249"/>
      <c r="O419" s="249"/>
      <c r="P419" s="249"/>
      <c r="Q419" s="249"/>
      <c r="R419" s="249"/>
      <c r="S419" s="249"/>
      <c r="T419" s="250"/>
      <c r="AT419" s="251" t="s">
        <v>169</v>
      </c>
      <c r="AU419" s="251" t="s">
        <v>79</v>
      </c>
      <c r="AV419" s="13" t="s">
        <v>79</v>
      </c>
      <c r="AW419" s="13" t="s">
        <v>34</v>
      </c>
      <c r="AX419" s="13" t="s">
        <v>71</v>
      </c>
      <c r="AY419" s="251" t="s">
        <v>156</v>
      </c>
    </row>
    <row r="420" s="14" customFormat="1">
      <c r="B420" s="252"/>
      <c r="C420" s="253"/>
      <c r="D420" s="227" t="s">
        <v>169</v>
      </c>
      <c r="E420" s="254" t="s">
        <v>1</v>
      </c>
      <c r="F420" s="255" t="s">
        <v>174</v>
      </c>
      <c r="G420" s="253"/>
      <c r="H420" s="256">
        <v>53.737000000000002</v>
      </c>
      <c r="I420" s="257"/>
      <c r="J420" s="253"/>
      <c r="K420" s="253"/>
      <c r="L420" s="258"/>
      <c r="M420" s="259"/>
      <c r="N420" s="260"/>
      <c r="O420" s="260"/>
      <c r="P420" s="260"/>
      <c r="Q420" s="260"/>
      <c r="R420" s="260"/>
      <c r="S420" s="260"/>
      <c r="T420" s="261"/>
      <c r="AT420" s="262" t="s">
        <v>169</v>
      </c>
      <c r="AU420" s="262" t="s">
        <v>79</v>
      </c>
      <c r="AV420" s="14" t="s">
        <v>163</v>
      </c>
      <c r="AW420" s="14" t="s">
        <v>34</v>
      </c>
      <c r="AX420" s="14" t="s">
        <v>21</v>
      </c>
      <c r="AY420" s="262" t="s">
        <v>156</v>
      </c>
    </row>
    <row r="421" s="11" customFormat="1" ht="22.8" customHeight="1">
      <c r="B421" s="199"/>
      <c r="C421" s="200"/>
      <c r="D421" s="201" t="s">
        <v>70</v>
      </c>
      <c r="E421" s="213" t="s">
        <v>663</v>
      </c>
      <c r="F421" s="213" t="s">
        <v>664</v>
      </c>
      <c r="G421" s="200"/>
      <c r="H421" s="200"/>
      <c r="I421" s="203"/>
      <c r="J421" s="214">
        <f>BK421</f>
        <v>0</v>
      </c>
      <c r="K421" s="200"/>
      <c r="L421" s="205"/>
      <c r="M421" s="206"/>
      <c r="N421" s="207"/>
      <c r="O421" s="207"/>
      <c r="P421" s="208">
        <f>SUM(P422:P428)</f>
        <v>0</v>
      </c>
      <c r="Q421" s="207"/>
      <c r="R421" s="208">
        <f>SUM(R422:R428)</f>
        <v>0</v>
      </c>
      <c r="S421" s="207"/>
      <c r="T421" s="209">
        <f>SUM(T422:T428)</f>
        <v>0</v>
      </c>
      <c r="AR421" s="210" t="s">
        <v>21</v>
      </c>
      <c r="AT421" s="211" t="s">
        <v>70</v>
      </c>
      <c r="AU421" s="211" t="s">
        <v>21</v>
      </c>
      <c r="AY421" s="210" t="s">
        <v>156</v>
      </c>
      <c r="BK421" s="212">
        <f>SUM(BK422:BK428)</f>
        <v>0</v>
      </c>
    </row>
    <row r="422" s="1" customFormat="1" ht="16.5" customHeight="1">
      <c r="B422" s="37"/>
      <c r="C422" s="215" t="s">
        <v>538</v>
      </c>
      <c r="D422" s="215" t="s">
        <v>158</v>
      </c>
      <c r="E422" s="216" t="s">
        <v>1354</v>
      </c>
      <c r="F422" s="217" t="s">
        <v>1355</v>
      </c>
      <c r="G422" s="218" t="s">
        <v>282</v>
      </c>
      <c r="H422" s="219">
        <v>226.578</v>
      </c>
      <c r="I422" s="220"/>
      <c r="J422" s="221">
        <f>ROUND(I422*H422,2)</f>
        <v>0</v>
      </c>
      <c r="K422" s="217" t="s">
        <v>162</v>
      </c>
      <c r="L422" s="42"/>
      <c r="M422" s="222" t="s">
        <v>1</v>
      </c>
      <c r="N422" s="223" t="s">
        <v>42</v>
      </c>
      <c r="O422" s="78"/>
      <c r="P422" s="224">
        <f>O422*H422</f>
        <v>0</v>
      </c>
      <c r="Q422" s="224">
        <v>0</v>
      </c>
      <c r="R422" s="224">
        <f>Q422*H422</f>
        <v>0</v>
      </c>
      <c r="S422" s="224">
        <v>0</v>
      </c>
      <c r="T422" s="225">
        <f>S422*H422</f>
        <v>0</v>
      </c>
      <c r="AR422" s="16" t="s">
        <v>163</v>
      </c>
      <c r="AT422" s="16" t="s">
        <v>158</v>
      </c>
      <c r="AU422" s="16" t="s">
        <v>79</v>
      </c>
      <c r="AY422" s="16" t="s">
        <v>156</v>
      </c>
      <c r="BE422" s="226">
        <f>IF(N422="základní",J422,0)</f>
        <v>0</v>
      </c>
      <c r="BF422" s="226">
        <f>IF(N422="snížená",J422,0)</f>
        <v>0</v>
      </c>
      <c r="BG422" s="226">
        <f>IF(N422="zákl. přenesená",J422,0)</f>
        <v>0</v>
      </c>
      <c r="BH422" s="226">
        <f>IF(N422="sníž. přenesená",J422,0)</f>
        <v>0</v>
      </c>
      <c r="BI422" s="226">
        <f>IF(N422="nulová",J422,0)</f>
        <v>0</v>
      </c>
      <c r="BJ422" s="16" t="s">
        <v>21</v>
      </c>
      <c r="BK422" s="226">
        <f>ROUND(I422*H422,2)</f>
        <v>0</v>
      </c>
      <c r="BL422" s="16" t="s">
        <v>163</v>
      </c>
      <c r="BM422" s="16" t="s">
        <v>1356</v>
      </c>
    </row>
    <row r="423" s="1" customFormat="1">
      <c r="B423" s="37"/>
      <c r="C423" s="38"/>
      <c r="D423" s="227" t="s">
        <v>165</v>
      </c>
      <c r="E423" s="38"/>
      <c r="F423" s="228" t="s">
        <v>1357</v>
      </c>
      <c r="G423" s="38"/>
      <c r="H423" s="38"/>
      <c r="I423" s="142"/>
      <c r="J423" s="38"/>
      <c r="K423" s="38"/>
      <c r="L423" s="42"/>
      <c r="M423" s="229"/>
      <c r="N423" s="78"/>
      <c r="O423" s="78"/>
      <c r="P423" s="78"/>
      <c r="Q423" s="78"/>
      <c r="R423" s="78"/>
      <c r="S423" s="78"/>
      <c r="T423" s="79"/>
      <c r="AT423" s="16" t="s">
        <v>165</v>
      </c>
      <c r="AU423" s="16" t="s">
        <v>79</v>
      </c>
    </row>
    <row r="424" s="1" customFormat="1">
      <c r="B424" s="37"/>
      <c r="C424" s="38"/>
      <c r="D424" s="227" t="s">
        <v>167</v>
      </c>
      <c r="E424" s="38"/>
      <c r="F424" s="230" t="s">
        <v>1358</v>
      </c>
      <c r="G424" s="38"/>
      <c r="H424" s="38"/>
      <c r="I424" s="142"/>
      <c r="J424" s="38"/>
      <c r="K424" s="38"/>
      <c r="L424" s="42"/>
      <c r="M424" s="229"/>
      <c r="N424" s="78"/>
      <c r="O424" s="78"/>
      <c r="P424" s="78"/>
      <c r="Q424" s="78"/>
      <c r="R424" s="78"/>
      <c r="S424" s="78"/>
      <c r="T424" s="79"/>
      <c r="AT424" s="16" t="s">
        <v>167</v>
      </c>
      <c r="AU424" s="16" t="s">
        <v>79</v>
      </c>
    </row>
    <row r="425" s="1" customFormat="1" ht="16.5" customHeight="1">
      <c r="B425" s="37"/>
      <c r="C425" s="215" t="s">
        <v>544</v>
      </c>
      <c r="D425" s="215" t="s">
        <v>158</v>
      </c>
      <c r="E425" s="216" t="s">
        <v>1359</v>
      </c>
      <c r="F425" s="217" t="s">
        <v>1360</v>
      </c>
      <c r="G425" s="218" t="s">
        <v>282</v>
      </c>
      <c r="H425" s="219">
        <v>226.578</v>
      </c>
      <c r="I425" s="220"/>
      <c r="J425" s="221">
        <f>ROUND(I425*H425,2)</f>
        <v>0</v>
      </c>
      <c r="K425" s="217" t="s">
        <v>162</v>
      </c>
      <c r="L425" s="42"/>
      <c r="M425" s="222" t="s">
        <v>1</v>
      </c>
      <c r="N425" s="223" t="s">
        <v>42</v>
      </c>
      <c r="O425" s="78"/>
      <c r="P425" s="224">
        <f>O425*H425</f>
        <v>0</v>
      </c>
      <c r="Q425" s="224">
        <v>0</v>
      </c>
      <c r="R425" s="224">
        <f>Q425*H425</f>
        <v>0</v>
      </c>
      <c r="S425" s="224">
        <v>0</v>
      </c>
      <c r="T425" s="225">
        <f>S425*H425</f>
        <v>0</v>
      </c>
      <c r="AR425" s="16" t="s">
        <v>163</v>
      </c>
      <c r="AT425" s="16" t="s">
        <v>158</v>
      </c>
      <c r="AU425" s="16" t="s">
        <v>79</v>
      </c>
      <c r="AY425" s="16" t="s">
        <v>156</v>
      </c>
      <c r="BE425" s="226">
        <f>IF(N425="základní",J425,0)</f>
        <v>0</v>
      </c>
      <c r="BF425" s="226">
        <f>IF(N425="snížená",J425,0)</f>
        <v>0</v>
      </c>
      <c r="BG425" s="226">
        <f>IF(N425="zákl. přenesená",J425,0)</f>
        <v>0</v>
      </c>
      <c r="BH425" s="226">
        <f>IF(N425="sníž. přenesená",J425,0)</f>
        <v>0</v>
      </c>
      <c r="BI425" s="226">
        <f>IF(N425="nulová",J425,0)</f>
        <v>0</v>
      </c>
      <c r="BJ425" s="16" t="s">
        <v>21</v>
      </c>
      <c r="BK425" s="226">
        <f>ROUND(I425*H425,2)</f>
        <v>0</v>
      </c>
      <c r="BL425" s="16" t="s">
        <v>163</v>
      </c>
      <c r="BM425" s="16" t="s">
        <v>1361</v>
      </c>
    </row>
    <row r="426" s="1" customFormat="1">
      <c r="B426" s="37"/>
      <c r="C426" s="38"/>
      <c r="D426" s="227" t="s">
        <v>165</v>
      </c>
      <c r="E426" s="38"/>
      <c r="F426" s="228" t="s">
        <v>1362</v>
      </c>
      <c r="G426" s="38"/>
      <c r="H426" s="38"/>
      <c r="I426" s="142"/>
      <c r="J426" s="38"/>
      <c r="K426" s="38"/>
      <c r="L426" s="42"/>
      <c r="M426" s="229"/>
      <c r="N426" s="78"/>
      <c r="O426" s="78"/>
      <c r="P426" s="78"/>
      <c r="Q426" s="78"/>
      <c r="R426" s="78"/>
      <c r="S426" s="78"/>
      <c r="T426" s="79"/>
      <c r="AT426" s="16" t="s">
        <v>165</v>
      </c>
      <c r="AU426" s="16" t="s">
        <v>79</v>
      </c>
    </row>
    <row r="427" s="1" customFormat="1">
      <c r="B427" s="37"/>
      <c r="C427" s="38"/>
      <c r="D427" s="227" t="s">
        <v>167</v>
      </c>
      <c r="E427" s="38"/>
      <c r="F427" s="230" t="s">
        <v>1358</v>
      </c>
      <c r="G427" s="38"/>
      <c r="H427" s="38"/>
      <c r="I427" s="142"/>
      <c r="J427" s="38"/>
      <c r="K427" s="38"/>
      <c r="L427" s="42"/>
      <c r="M427" s="229"/>
      <c r="N427" s="78"/>
      <c r="O427" s="78"/>
      <c r="P427" s="78"/>
      <c r="Q427" s="78"/>
      <c r="R427" s="78"/>
      <c r="S427" s="78"/>
      <c r="T427" s="79"/>
      <c r="AT427" s="16" t="s">
        <v>167</v>
      </c>
      <c r="AU427" s="16" t="s">
        <v>79</v>
      </c>
    </row>
    <row r="428" s="1" customFormat="1">
      <c r="B428" s="37"/>
      <c r="C428" s="38"/>
      <c r="D428" s="227" t="s">
        <v>189</v>
      </c>
      <c r="E428" s="38"/>
      <c r="F428" s="230" t="s">
        <v>1363</v>
      </c>
      <c r="G428" s="38"/>
      <c r="H428" s="38"/>
      <c r="I428" s="142"/>
      <c r="J428" s="38"/>
      <c r="K428" s="38"/>
      <c r="L428" s="42"/>
      <c r="M428" s="229"/>
      <c r="N428" s="78"/>
      <c r="O428" s="78"/>
      <c r="P428" s="78"/>
      <c r="Q428" s="78"/>
      <c r="R428" s="78"/>
      <c r="S428" s="78"/>
      <c r="T428" s="79"/>
      <c r="AT428" s="16" t="s">
        <v>189</v>
      </c>
      <c r="AU428" s="16" t="s">
        <v>79</v>
      </c>
    </row>
    <row r="429" s="11" customFormat="1" ht="25.92" customHeight="1">
      <c r="B429" s="199"/>
      <c r="C429" s="200"/>
      <c r="D429" s="201" t="s">
        <v>70</v>
      </c>
      <c r="E429" s="202" t="s">
        <v>674</v>
      </c>
      <c r="F429" s="202" t="s">
        <v>675</v>
      </c>
      <c r="G429" s="200"/>
      <c r="H429" s="200"/>
      <c r="I429" s="203"/>
      <c r="J429" s="204">
        <f>BK429</f>
        <v>0</v>
      </c>
      <c r="K429" s="200"/>
      <c r="L429" s="205"/>
      <c r="M429" s="206"/>
      <c r="N429" s="207"/>
      <c r="O429" s="207"/>
      <c r="P429" s="208">
        <f>SUM(P430:P458)</f>
        <v>0</v>
      </c>
      <c r="Q429" s="207"/>
      <c r="R429" s="208">
        <f>SUM(R430:R458)</f>
        <v>0.084999999999999992</v>
      </c>
      <c r="S429" s="207"/>
      <c r="T429" s="209">
        <f>SUM(T430:T458)</f>
        <v>0</v>
      </c>
      <c r="AR429" s="210" t="s">
        <v>79</v>
      </c>
      <c r="AT429" s="211" t="s">
        <v>70</v>
      </c>
      <c r="AU429" s="211" t="s">
        <v>71</v>
      </c>
      <c r="AY429" s="210" t="s">
        <v>156</v>
      </c>
      <c r="BK429" s="212">
        <f>SUM(BK430:BK458)</f>
        <v>0</v>
      </c>
    </row>
    <row r="430" s="1" customFormat="1" ht="16.5" customHeight="1">
      <c r="B430" s="37"/>
      <c r="C430" s="215" t="s">
        <v>550</v>
      </c>
      <c r="D430" s="215" t="s">
        <v>158</v>
      </c>
      <c r="E430" s="216" t="s">
        <v>1364</v>
      </c>
      <c r="F430" s="217" t="s">
        <v>1365</v>
      </c>
      <c r="G430" s="218" t="s">
        <v>161</v>
      </c>
      <c r="H430" s="219">
        <v>73.644999999999996</v>
      </c>
      <c r="I430" s="220"/>
      <c r="J430" s="221">
        <f>ROUND(I430*H430,2)</f>
        <v>0</v>
      </c>
      <c r="K430" s="217" t="s">
        <v>162</v>
      </c>
      <c r="L430" s="42"/>
      <c r="M430" s="222" t="s">
        <v>1</v>
      </c>
      <c r="N430" s="223" t="s">
        <v>42</v>
      </c>
      <c r="O430" s="78"/>
      <c r="P430" s="224">
        <f>O430*H430</f>
        <v>0</v>
      </c>
      <c r="Q430" s="224">
        <v>0</v>
      </c>
      <c r="R430" s="224">
        <f>Q430*H430</f>
        <v>0</v>
      </c>
      <c r="S430" s="224">
        <v>0</v>
      </c>
      <c r="T430" s="225">
        <f>S430*H430</f>
        <v>0</v>
      </c>
      <c r="AR430" s="16" t="s">
        <v>279</v>
      </c>
      <c r="AT430" s="16" t="s">
        <v>158</v>
      </c>
      <c r="AU430" s="16" t="s">
        <v>21</v>
      </c>
      <c r="AY430" s="16" t="s">
        <v>156</v>
      </c>
      <c r="BE430" s="226">
        <f>IF(N430="základní",J430,0)</f>
        <v>0</v>
      </c>
      <c r="BF430" s="226">
        <f>IF(N430="snížená",J430,0)</f>
        <v>0</v>
      </c>
      <c r="BG430" s="226">
        <f>IF(N430="zákl. přenesená",J430,0)</f>
        <v>0</v>
      </c>
      <c r="BH430" s="226">
        <f>IF(N430="sníž. přenesená",J430,0)</f>
        <v>0</v>
      </c>
      <c r="BI430" s="226">
        <f>IF(N430="nulová",J430,0)</f>
        <v>0</v>
      </c>
      <c r="BJ430" s="16" t="s">
        <v>21</v>
      </c>
      <c r="BK430" s="226">
        <f>ROUND(I430*H430,2)</f>
        <v>0</v>
      </c>
      <c r="BL430" s="16" t="s">
        <v>279</v>
      </c>
      <c r="BM430" s="16" t="s">
        <v>1366</v>
      </c>
    </row>
    <row r="431" s="1" customFormat="1">
      <c r="B431" s="37"/>
      <c r="C431" s="38"/>
      <c r="D431" s="227" t="s">
        <v>165</v>
      </c>
      <c r="E431" s="38"/>
      <c r="F431" s="228" t="s">
        <v>1367</v>
      </c>
      <c r="G431" s="38"/>
      <c r="H431" s="38"/>
      <c r="I431" s="142"/>
      <c r="J431" s="38"/>
      <c r="K431" s="38"/>
      <c r="L431" s="42"/>
      <c r="M431" s="229"/>
      <c r="N431" s="78"/>
      <c r="O431" s="78"/>
      <c r="P431" s="78"/>
      <c r="Q431" s="78"/>
      <c r="R431" s="78"/>
      <c r="S431" s="78"/>
      <c r="T431" s="79"/>
      <c r="AT431" s="16" t="s">
        <v>165</v>
      </c>
      <c r="AU431" s="16" t="s">
        <v>21</v>
      </c>
    </row>
    <row r="432" s="1" customFormat="1">
      <c r="B432" s="37"/>
      <c r="C432" s="38"/>
      <c r="D432" s="227" t="s">
        <v>189</v>
      </c>
      <c r="E432" s="38"/>
      <c r="F432" s="230" t="s">
        <v>1368</v>
      </c>
      <c r="G432" s="38"/>
      <c r="H432" s="38"/>
      <c r="I432" s="142"/>
      <c r="J432" s="38"/>
      <c r="K432" s="38"/>
      <c r="L432" s="42"/>
      <c r="M432" s="229"/>
      <c r="N432" s="78"/>
      <c r="O432" s="78"/>
      <c r="P432" s="78"/>
      <c r="Q432" s="78"/>
      <c r="R432" s="78"/>
      <c r="S432" s="78"/>
      <c r="T432" s="79"/>
      <c r="AT432" s="16" t="s">
        <v>189</v>
      </c>
      <c r="AU432" s="16" t="s">
        <v>21</v>
      </c>
    </row>
    <row r="433" s="12" customFormat="1">
      <c r="B433" s="231"/>
      <c r="C433" s="232"/>
      <c r="D433" s="227" t="s">
        <v>169</v>
      </c>
      <c r="E433" s="233" t="s">
        <v>1</v>
      </c>
      <c r="F433" s="234" t="s">
        <v>1369</v>
      </c>
      <c r="G433" s="232"/>
      <c r="H433" s="233" t="s">
        <v>1</v>
      </c>
      <c r="I433" s="235"/>
      <c r="J433" s="232"/>
      <c r="K433" s="232"/>
      <c r="L433" s="236"/>
      <c r="M433" s="237"/>
      <c r="N433" s="238"/>
      <c r="O433" s="238"/>
      <c r="P433" s="238"/>
      <c r="Q433" s="238"/>
      <c r="R433" s="238"/>
      <c r="S433" s="238"/>
      <c r="T433" s="239"/>
      <c r="AT433" s="240" t="s">
        <v>169</v>
      </c>
      <c r="AU433" s="240" t="s">
        <v>21</v>
      </c>
      <c r="AV433" s="12" t="s">
        <v>21</v>
      </c>
      <c r="AW433" s="12" t="s">
        <v>34</v>
      </c>
      <c r="AX433" s="12" t="s">
        <v>71</v>
      </c>
      <c r="AY433" s="240" t="s">
        <v>156</v>
      </c>
    </row>
    <row r="434" s="13" customFormat="1">
      <c r="B434" s="241"/>
      <c r="C434" s="242"/>
      <c r="D434" s="227" t="s">
        <v>169</v>
      </c>
      <c r="E434" s="243" t="s">
        <v>1</v>
      </c>
      <c r="F434" s="244" t="s">
        <v>1370</v>
      </c>
      <c r="G434" s="242"/>
      <c r="H434" s="245">
        <v>35.249000000000002</v>
      </c>
      <c r="I434" s="246"/>
      <c r="J434" s="242"/>
      <c r="K434" s="242"/>
      <c r="L434" s="247"/>
      <c r="M434" s="248"/>
      <c r="N434" s="249"/>
      <c r="O434" s="249"/>
      <c r="P434" s="249"/>
      <c r="Q434" s="249"/>
      <c r="R434" s="249"/>
      <c r="S434" s="249"/>
      <c r="T434" s="250"/>
      <c r="AT434" s="251" t="s">
        <v>169</v>
      </c>
      <c r="AU434" s="251" t="s">
        <v>21</v>
      </c>
      <c r="AV434" s="13" t="s">
        <v>79</v>
      </c>
      <c r="AW434" s="13" t="s">
        <v>34</v>
      </c>
      <c r="AX434" s="13" t="s">
        <v>71</v>
      </c>
      <c r="AY434" s="251" t="s">
        <v>156</v>
      </c>
    </row>
    <row r="435" s="12" customFormat="1">
      <c r="B435" s="231"/>
      <c r="C435" s="232"/>
      <c r="D435" s="227" t="s">
        <v>169</v>
      </c>
      <c r="E435" s="233" t="s">
        <v>1</v>
      </c>
      <c r="F435" s="234" t="s">
        <v>1371</v>
      </c>
      <c r="G435" s="232"/>
      <c r="H435" s="233" t="s">
        <v>1</v>
      </c>
      <c r="I435" s="235"/>
      <c r="J435" s="232"/>
      <c r="K435" s="232"/>
      <c r="L435" s="236"/>
      <c r="M435" s="237"/>
      <c r="N435" s="238"/>
      <c r="O435" s="238"/>
      <c r="P435" s="238"/>
      <c r="Q435" s="238"/>
      <c r="R435" s="238"/>
      <c r="S435" s="238"/>
      <c r="T435" s="239"/>
      <c r="AT435" s="240" t="s">
        <v>169</v>
      </c>
      <c r="AU435" s="240" t="s">
        <v>21</v>
      </c>
      <c r="AV435" s="12" t="s">
        <v>21</v>
      </c>
      <c r="AW435" s="12" t="s">
        <v>34</v>
      </c>
      <c r="AX435" s="12" t="s">
        <v>71</v>
      </c>
      <c r="AY435" s="240" t="s">
        <v>156</v>
      </c>
    </row>
    <row r="436" s="13" customFormat="1">
      <c r="B436" s="241"/>
      <c r="C436" s="242"/>
      <c r="D436" s="227" t="s">
        <v>169</v>
      </c>
      <c r="E436" s="243" t="s">
        <v>1</v>
      </c>
      <c r="F436" s="244" t="s">
        <v>1372</v>
      </c>
      <c r="G436" s="242"/>
      <c r="H436" s="245">
        <v>19.295999999999999</v>
      </c>
      <c r="I436" s="246"/>
      <c r="J436" s="242"/>
      <c r="K436" s="242"/>
      <c r="L436" s="247"/>
      <c r="M436" s="248"/>
      <c r="N436" s="249"/>
      <c r="O436" s="249"/>
      <c r="P436" s="249"/>
      <c r="Q436" s="249"/>
      <c r="R436" s="249"/>
      <c r="S436" s="249"/>
      <c r="T436" s="250"/>
      <c r="AT436" s="251" t="s">
        <v>169</v>
      </c>
      <c r="AU436" s="251" t="s">
        <v>21</v>
      </c>
      <c r="AV436" s="13" t="s">
        <v>79</v>
      </c>
      <c r="AW436" s="13" t="s">
        <v>34</v>
      </c>
      <c r="AX436" s="13" t="s">
        <v>71</v>
      </c>
      <c r="AY436" s="251" t="s">
        <v>156</v>
      </c>
    </row>
    <row r="437" s="13" customFormat="1">
      <c r="B437" s="241"/>
      <c r="C437" s="242"/>
      <c r="D437" s="227" t="s">
        <v>169</v>
      </c>
      <c r="E437" s="243" t="s">
        <v>1</v>
      </c>
      <c r="F437" s="244" t="s">
        <v>1373</v>
      </c>
      <c r="G437" s="242"/>
      <c r="H437" s="245">
        <v>5.3600000000000003</v>
      </c>
      <c r="I437" s="246"/>
      <c r="J437" s="242"/>
      <c r="K437" s="242"/>
      <c r="L437" s="247"/>
      <c r="M437" s="248"/>
      <c r="N437" s="249"/>
      <c r="O437" s="249"/>
      <c r="P437" s="249"/>
      <c r="Q437" s="249"/>
      <c r="R437" s="249"/>
      <c r="S437" s="249"/>
      <c r="T437" s="250"/>
      <c r="AT437" s="251" t="s">
        <v>169</v>
      </c>
      <c r="AU437" s="251" t="s">
        <v>21</v>
      </c>
      <c r="AV437" s="13" t="s">
        <v>79</v>
      </c>
      <c r="AW437" s="13" t="s">
        <v>34</v>
      </c>
      <c r="AX437" s="13" t="s">
        <v>71</v>
      </c>
      <c r="AY437" s="251" t="s">
        <v>156</v>
      </c>
    </row>
    <row r="438" s="12" customFormat="1">
      <c r="B438" s="231"/>
      <c r="C438" s="232"/>
      <c r="D438" s="227" t="s">
        <v>169</v>
      </c>
      <c r="E438" s="233" t="s">
        <v>1</v>
      </c>
      <c r="F438" s="234" t="s">
        <v>1374</v>
      </c>
      <c r="G438" s="232"/>
      <c r="H438" s="233" t="s">
        <v>1</v>
      </c>
      <c r="I438" s="235"/>
      <c r="J438" s="232"/>
      <c r="K438" s="232"/>
      <c r="L438" s="236"/>
      <c r="M438" s="237"/>
      <c r="N438" s="238"/>
      <c r="O438" s="238"/>
      <c r="P438" s="238"/>
      <c r="Q438" s="238"/>
      <c r="R438" s="238"/>
      <c r="S438" s="238"/>
      <c r="T438" s="239"/>
      <c r="AT438" s="240" t="s">
        <v>169</v>
      </c>
      <c r="AU438" s="240" t="s">
        <v>21</v>
      </c>
      <c r="AV438" s="12" t="s">
        <v>21</v>
      </c>
      <c r="AW438" s="12" t="s">
        <v>34</v>
      </c>
      <c r="AX438" s="12" t="s">
        <v>71</v>
      </c>
      <c r="AY438" s="240" t="s">
        <v>156</v>
      </c>
    </row>
    <row r="439" s="13" customFormat="1">
      <c r="B439" s="241"/>
      <c r="C439" s="242"/>
      <c r="D439" s="227" t="s">
        <v>169</v>
      </c>
      <c r="E439" s="243" t="s">
        <v>1</v>
      </c>
      <c r="F439" s="244" t="s">
        <v>1375</v>
      </c>
      <c r="G439" s="242"/>
      <c r="H439" s="245">
        <v>4.7999999999999998</v>
      </c>
      <c r="I439" s="246"/>
      <c r="J439" s="242"/>
      <c r="K439" s="242"/>
      <c r="L439" s="247"/>
      <c r="M439" s="248"/>
      <c r="N439" s="249"/>
      <c r="O439" s="249"/>
      <c r="P439" s="249"/>
      <c r="Q439" s="249"/>
      <c r="R439" s="249"/>
      <c r="S439" s="249"/>
      <c r="T439" s="250"/>
      <c r="AT439" s="251" t="s">
        <v>169</v>
      </c>
      <c r="AU439" s="251" t="s">
        <v>21</v>
      </c>
      <c r="AV439" s="13" t="s">
        <v>79</v>
      </c>
      <c r="AW439" s="13" t="s">
        <v>34</v>
      </c>
      <c r="AX439" s="13" t="s">
        <v>71</v>
      </c>
      <c r="AY439" s="251" t="s">
        <v>156</v>
      </c>
    </row>
    <row r="440" s="13" customFormat="1">
      <c r="B440" s="241"/>
      <c r="C440" s="242"/>
      <c r="D440" s="227" t="s">
        <v>169</v>
      </c>
      <c r="E440" s="243" t="s">
        <v>1</v>
      </c>
      <c r="F440" s="244" t="s">
        <v>1376</v>
      </c>
      <c r="G440" s="242"/>
      <c r="H440" s="245">
        <v>1.44</v>
      </c>
      <c r="I440" s="246"/>
      <c r="J440" s="242"/>
      <c r="K440" s="242"/>
      <c r="L440" s="247"/>
      <c r="M440" s="248"/>
      <c r="N440" s="249"/>
      <c r="O440" s="249"/>
      <c r="P440" s="249"/>
      <c r="Q440" s="249"/>
      <c r="R440" s="249"/>
      <c r="S440" s="249"/>
      <c r="T440" s="250"/>
      <c r="AT440" s="251" t="s">
        <v>169</v>
      </c>
      <c r="AU440" s="251" t="s">
        <v>21</v>
      </c>
      <c r="AV440" s="13" t="s">
        <v>79</v>
      </c>
      <c r="AW440" s="13" t="s">
        <v>34</v>
      </c>
      <c r="AX440" s="13" t="s">
        <v>71</v>
      </c>
      <c r="AY440" s="251" t="s">
        <v>156</v>
      </c>
    </row>
    <row r="441" s="13" customFormat="1">
      <c r="B441" s="241"/>
      <c r="C441" s="242"/>
      <c r="D441" s="227" t="s">
        <v>169</v>
      </c>
      <c r="E441" s="243" t="s">
        <v>1</v>
      </c>
      <c r="F441" s="244" t="s">
        <v>1377</v>
      </c>
      <c r="G441" s="242"/>
      <c r="H441" s="245">
        <v>7.5</v>
      </c>
      <c r="I441" s="246"/>
      <c r="J441" s="242"/>
      <c r="K441" s="242"/>
      <c r="L441" s="247"/>
      <c r="M441" s="248"/>
      <c r="N441" s="249"/>
      <c r="O441" s="249"/>
      <c r="P441" s="249"/>
      <c r="Q441" s="249"/>
      <c r="R441" s="249"/>
      <c r="S441" s="249"/>
      <c r="T441" s="250"/>
      <c r="AT441" s="251" t="s">
        <v>169</v>
      </c>
      <c r="AU441" s="251" t="s">
        <v>21</v>
      </c>
      <c r="AV441" s="13" t="s">
        <v>79</v>
      </c>
      <c r="AW441" s="13" t="s">
        <v>34</v>
      </c>
      <c r="AX441" s="13" t="s">
        <v>71</v>
      </c>
      <c r="AY441" s="251" t="s">
        <v>156</v>
      </c>
    </row>
    <row r="442" s="14" customFormat="1">
      <c r="B442" s="252"/>
      <c r="C442" s="253"/>
      <c r="D442" s="227" t="s">
        <v>169</v>
      </c>
      <c r="E442" s="254" t="s">
        <v>1</v>
      </c>
      <c r="F442" s="255" t="s">
        <v>174</v>
      </c>
      <c r="G442" s="253"/>
      <c r="H442" s="256">
        <v>73.644999999999996</v>
      </c>
      <c r="I442" s="257"/>
      <c r="J442" s="253"/>
      <c r="K442" s="253"/>
      <c r="L442" s="258"/>
      <c r="M442" s="259"/>
      <c r="N442" s="260"/>
      <c r="O442" s="260"/>
      <c r="P442" s="260"/>
      <c r="Q442" s="260"/>
      <c r="R442" s="260"/>
      <c r="S442" s="260"/>
      <c r="T442" s="261"/>
      <c r="AT442" s="262" t="s">
        <v>169</v>
      </c>
      <c r="AU442" s="262" t="s">
        <v>21</v>
      </c>
      <c r="AV442" s="14" t="s">
        <v>163</v>
      </c>
      <c r="AW442" s="14" t="s">
        <v>34</v>
      </c>
      <c r="AX442" s="14" t="s">
        <v>21</v>
      </c>
      <c r="AY442" s="262" t="s">
        <v>156</v>
      </c>
    </row>
    <row r="443" s="1" customFormat="1" ht="16.5" customHeight="1">
      <c r="B443" s="37"/>
      <c r="C443" s="263" t="s">
        <v>557</v>
      </c>
      <c r="D443" s="263" t="s">
        <v>297</v>
      </c>
      <c r="E443" s="264" t="s">
        <v>1378</v>
      </c>
      <c r="F443" s="265" t="s">
        <v>1379</v>
      </c>
      <c r="G443" s="266" t="s">
        <v>282</v>
      </c>
      <c r="H443" s="267">
        <v>0.025999999999999999</v>
      </c>
      <c r="I443" s="268"/>
      <c r="J443" s="269">
        <f>ROUND(I443*H443,2)</f>
        <v>0</v>
      </c>
      <c r="K443" s="265" t="s">
        <v>162</v>
      </c>
      <c r="L443" s="270"/>
      <c r="M443" s="271" t="s">
        <v>1</v>
      </c>
      <c r="N443" s="272" t="s">
        <v>42</v>
      </c>
      <c r="O443" s="78"/>
      <c r="P443" s="224">
        <f>O443*H443</f>
        <v>0</v>
      </c>
      <c r="Q443" s="224">
        <v>1</v>
      </c>
      <c r="R443" s="224">
        <f>Q443*H443</f>
        <v>0.025999999999999999</v>
      </c>
      <c r="S443" s="224">
        <v>0</v>
      </c>
      <c r="T443" s="225">
        <f>S443*H443</f>
        <v>0</v>
      </c>
      <c r="AR443" s="16" t="s">
        <v>391</v>
      </c>
      <c r="AT443" s="16" t="s">
        <v>297</v>
      </c>
      <c r="AU443" s="16" t="s">
        <v>21</v>
      </c>
      <c r="AY443" s="16" t="s">
        <v>156</v>
      </c>
      <c r="BE443" s="226">
        <f>IF(N443="základní",J443,0)</f>
        <v>0</v>
      </c>
      <c r="BF443" s="226">
        <f>IF(N443="snížená",J443,0)</f>
        <v>0</v>
      </c>
      <c r="BG443" s="226">
        <f>IF(N443="zákl. přenesená",J443,0)</f>
        <v>0</v>
      </c>
      <c r="BH443" s="226">
        <f>IF(N443="sníž. přenesená",J443,0)</f>
        <v>0</v>
      </c>
      <c r="BI443" s="226">
        <f>IF(N443="nulová",J443,0)</f>
        <v>0</v>
      </c>
      <c r="BJ443" s="16" t="s">
        <v>21</v>
      </c>
      <c r="BK443" s="226">
        <f>ROUND(I443*H443,2)</f>
        <v>0</v>
      </c>
      <c r="BL443" s="16" t="s">
        <v>279</v>
      </c>
      <c r="BM443" s="16" t="s">
        <v>1380</v>
      </c>
    </row>
    <row r="444" s="1" customFormat="1">
      <c r="B444" s="37"/>
      <c r="C444" s="38"/>
      <c r="D444" s="227" t="s">
        <v>165</v>
      </c>
      <c r="E444" s="38"/>
      <c r="F444" s="228" t="s">
        <v>1379</v>
      </c>
      <c r="G444" s="38"/>
      <c r="H444" s="38"/>
      <c r="I444" s="142"/>
      <c r="J444" s="38"/>
      <c r="K444" s="38"/>
      <c r="L444" s="42"/>
      <c r="M444" s="229"/>
      <c r="N444" s="78"/>
      <c r="O444" s="78"/>
      <c r="P444" s="78"/>
      <c r="Q444" s="78"/>
      <c r="R444" s="78"/>
      <c r="S444" s="78"/>
      <c r="T444" s="79"/>
      <c r="AT444" s="16" t="s">
        <v>165</v>
      </c>
      <c r="AU444" s="16" t="s">
        <v>21</v>
      </c>
    </row>
    <row r="445" s="1" customFormat="1">
      <c r="B445" s="37"/>
      <c r="C445" s="38"/>
      <c r="D445" s="227" t="s">
        <v>189</v>
      </c>
      <c r="E445" s="38"/>
      <c r="F445" s="230" t="s">
        <v>1381</v>
      </c>
      <c r="G445" s="38"/>
      <c r="H445" s="38"/>
      <c r="I445" s="142"/>
      <c r="J445" s="38"/>
      <c r="K445" s="38"/>
      <c r="L445" s="42"/>
      <c r="M445" s="229"/>
      <c r="N445" s="78"/>
      <c r="O445" s="78"/>
      <c r="P445" s="78"/>
      <c r="Q445" s="78"/>
      <c r="R445" s="78"/>
      <c r="S445" s="78"/>
      <c r="T445" s="79"/>
      <c r="AT445" s="16" t="s">
        <v>189</v>
      </c>
      <c r="AU445" s="16" t="s">
        <v>21</v>
      </c>
    </row>
    <row r="446" s="13" customFormat="1">
      <c r="B446" s="241"/>
      <c r="C446" s="242"/>
      <c r="D446" s="227" t="s">
        <v>169</v>
      </c>
      <c r="E446" s="243" t="s">
        <v>1</v>
      </c>
      <c r="F446" s="244" t="s">
        <v>1382</v>
      </c>
      <c r="G446" s="242"/>
      <c r="H446" s="245">
        <v>0.025999999999999999</v>
      </c>
      <c r="I446" s="246"/>
      <c r="J446" s="242"/>
      <c r="K446" s="242"/>
      <c r="L446" s="247"/>
      <c r="M446" s="248"/>
      <c r="N446" s="249"/>
      <c r="O446" s="249"/>
      <c r="P446" s="249"/>
      <c r="Q446" s="249"/>
      <c r="R446" s="249"/>
      <c r="S446" s="249"/>
      <c r="T446" s="250"/>
      <c r="AT446" s="251" t="s">
        <v>169</v>
      </c>
      <c r="AU446" s="251" t="s">
        <v>21</v>
      </c>
      <c r="AV446" s="13" t="s">
        <v>79</v>
      </c>
      <c r="AW446" s="13" t="s">
        <v>34</v>
      </c>
      <c r="AX446" s="13" t="s">
        <v>21</v>
      </c>
      <c r="AY446" s="251" t="s">
        <v>156</v>
      </c>
    </row>
    <row r="447" s="1" customFormat="1" ht="16.5" customHeight="1">
      <c r="B447" s="37"/>
      <c r="C447" s="215" t="s">
        <v>563</v>
      </c>
      <c r="D447" s="215" t="s">
        <v>158</v>
      </c>
      <c r="E447" s="216" t="s">
        <v>1383</v>
      </c>
      <c r="F447" s="217" t="s">
        <v>1384</v>
      </c>
      <c r="G447" s="218" t="s">
        <v>161</v>
      </c>
      <c r="H447" s="219">
        <v>147.28999999999999</v>
      </c>
      <c r="I447" s="220"/>
      <c r="J447" s="221">
        <f>ROUND(I447*H447,2)</f>
        <v>0</v>
      </c>
      <c r="K447" s="217" t="s">
        <v>162</v>
      </c>
      <c r="L447" s="42"/>
      <c r="M447" s="222" t="s">
        <v>1</v>
      </c>
      <c r="N447" s="223" t="s">
        <v>42</v>
      </c>
      <c r="O447" s="78"/>
      <c r="P447" s="224">
        <f>O447*H447</f>
        <v>0</v>
      </c>
      <c r="Q447" s="224">
        <v>0</v>
      </c>
      <c r="R447" s="224">
        <f>Q447*H447</f>
        <v>0</v>
      </c>
      <c r="S447" s="224">
        <v>0</v>
      </c>
      <c r="T447" s="225">
        <f>S447*H447</f>
        <v>0</v>
      </c>
      <c r="AR447" s="16" t="s">
        <v>279</v>
      </c>
      <c r="AT447" s="16" t="s">
        <v>158</v>
      </c>
      <c r="AU447" s="16" t="s">
        <v>21</v>
      </c>
      <c r="AY447" s="16" t="s">
        <v>156</v>
      </c>
      <c r="BE447" s="226">
        <f>IF(N447="základní",J447,0)</f>
        <v>0</v>
      </c>
      <c r="BF447" s="226">
        <f>IF(N447="snížená",J447,0)</f>
        <v>0</v>
      </c>
      <c r="BG447" s="226">
        <f>IF(N447="zákl. přenesená",J447,0)</f>
        <v>0</v>
      </c>
      <c r="BH447" s="226">
        <f>IF(N447="sníž. přenesená",J447,0)</f>
        <v>0</v>
      </c>
      <c r="BI447" s="226">
        <f>IF(N447="nulová",J447,0)</f>
        <v>0</v>
      </c>
      <c r="BJ447" s="16" t="s">
        <v>21</v>
      </c>
      <c r="BK447" s="226">
        <f>ROUND(I447*H447,2)</f>
        <v>0</v>
      </c>
      <c r="BL447" s="16" t="s">
        <v>279</v>
      </c>
      <c r="BM447" s="16" t="s">
        <v>1385</v>
      </c>
    </row>
    <row r="448" s="1" customFormat="1">
      <c r="B448" s="37"/>
      <c r="C448" s="38"/>
      <c r="D448" s="227" t="s">
        <v>165</v>
      </c>
      <c r="E448" s="38"/>
      <c r="F448" s="228" t="s">
        <v>1386</v>
      </c>
      <c r="G448" s="38"/>
      <c r="H448" s="38"/>
      <c r="I448" s="142"/>
      <c r="J448" s="38"/>
      <c r="K448" s="38"/>
      <c r="L448" s="42"/>
      <c r="M448" s="229"/>
      <c r="N448" s="78"/>
      <c r="O448" s="78"/>
      <c r="P448" s="78"/>
      <c r="Q448" s="78"/>
      <c r="R448" s="78"/>
      <c r="S448" s="78"/>
      <c r="T448" s="79"/>
      <c r="AT448" s="16" t="s">
        <v>165</v>
      </c>
      <c r="AU448" s="16" t="s">
        <v>21</v>
      </c>
    </row>
    <row r="449" s="1" customFormat="1">
      <c r="B449" s="37"/>
      <c r="C449" s="38"/>
      <c r="D449" s="227" t="s">
        <v>189</v>
      </c>
      <c r="E449" s="38"/>
      <c r="F449" s="230" t="s">
        <v>1387</v>
      </c>
      <c r="G449" s="38"/>
      <c r="H449" s="38"/>
      <c r="I449" s="142"/>
      <c r="J449" s="38"/>
      <c r="K449" s="38"/>
      <c r="L449" s="42"/>
      <c r="M449" s="229"/>
      <c r="N449" s="78"/>
      <c r="O449" s="78"/>
      <c r="P449" s="78"/>
      <c r="Q449" s="78"/>
      <c r="R449" s="78"/>
      <c r="S449" s="78"/>
      <c r="T449" s="79"/>
      <c r="AT449" s="16" t="s">
        <v>189</v>
      </c>
      <c r="AU449" s="16" t="s">
        <v>21</v>
      </c>
    </row>
    <row r="450" s="13" customFormat="1">
      <c r="B450" s="241"/>
      <c r="C450" s="242"/>
      <c r="D450" s="227" t="s">
        <v>169</v>
      </c>
      <c r="E450" s="243" t="s">
        <v>1</v>
      </c>
      <c r="F450" s="244" t="s">
        <v>1388</v>
      </c>
      <c r="G450" s="242"/>
      <c r="H450" s="245">
        <v>147.28999999999999</v>
      </c>
      <c r="I450" s="246"/>
      <c r="J450" s="242"/>
      <c r="K450" s="242"/>
      <c r="L450" s="247"/>
      <c r="M450" s="248"/>
      <c r="N450" s="249"/>
      <c r="O450" s="249"/>
      <c r="P450" s="249"/>
      <c r="Q450" s="249"/>
      <c r="R450" s="249"/>
      <c r="S450" s="249"/>
      <c r="T450" s="250"/>
      <c r="AT450" s="251" t="s">
        <v>169</v>
      </c>
      <c r="AU450" s="251" t="s">
        <v>21</v>
      </c>
      <c r="AV450" s="13" t="s">
        <v>79</v>
      </c>
      <c r="AW450" s="13" t="s">
        <v>34</v>
      </c>
      <c r="AX450" s="13" t="s">
        <v>71</v>
      </c>
      <c r="AY450" s="251" t="s">
        <v>156</v>
      </c>
    </row>
    <row r="451" s="14" customFormat="1">
      <c r="B451" s="252"/>
      <c r="C451" s="253"/>
      <c r="D451" s="227" t="s">
        <v>169</v>
      </c>
      <c r="E451" s="254" t="s">
        <v>1</v>
      </c>
      <c r="F451" s="255" t="s">
        <v>174</v>
      </c>
      <c r="G451" s="253"/>
      <c r="H451" s="256">
        <v>147.28999999999999</v>
      </c>
      <c r="I451" s="257"/>
      <c r="J451" s="253"/>
      <c r="K451" s="253"/>
      <c r="L451" s="258"/>
      <c r="M451" s="259"/>
      <c r="N451" s="260"/>
      <c r="O451" s="260"/>
      <c r="P451" s="260"/>
      <c r="Q451" s="260"/>
      <c r="R451" s="260"/>
      <c r="S451" s="260"/>
      <c r="T451" s="261"/>
      <c r="AT451" s="262" t="s">
        <v>169</v>
      </c>
      <c r="AU451" s="262" t="s">
        <v>21</v>
      </c>
      <c r="AV451" s="14" t="s">
        <v>163</v>
      </c>
      <c r="AW451" s="14" t="s">
        <v>34</v>
      </c>
      <c r="AX451" s="14" t="s">
        <v>21</v>
      </c>
      <c r="AY451" s="262" t="s">
        <v>156</v>
      </c>
    </row>
    <row r="452" s="1" customFormat="1" ht="16.5" customHeight="1">
      <c r="B452" s="37"/>
      <c r="C452" s="263" t="s">
        <v>571</v>
      </c>
      <c r="D452" s="263" t="s">
        <v>297</v>
      </c>
      <c r="E452" s="264" t="s">
        <v>1389</v>
      </c>
      <c r="F452" s="265" t="s">
        <v>1390</v>
      </c>
      <c r="G452" s="266" t="s">
        <v>282</v>
      </c>
      <c r="H452" s="267">
        <v>0.058999999999999997</v>
      </c>
      <c r="I452" s="268"/>
      <c r="J452" s="269">
        <f>ROUND(I452*H452,2)</f>
        <v>0</v>
      </c>
      <c r="K452" s="265" t="s">
        <v>162</v>
      </c>
      <c r="L452" s="270"/>
      <c r="M452" s="271" t="s">
        <v>1</v>
      </c>
      <c r="N452" s="272" t="s">
        <v>42</v>
      </c>
      <c r="O452" s="78"/>
      <c r="P452" s="224">
        <f>O452*H452</f>
        <v>0</v>
      </c>
      <c r="Q452" s="224">
        <v>1</v>
      </c>
      <c r="R452" s="224">
        <f>Q452*H452</f>
        <v>0.058999999999999997</v>
      </c>
      <c r="S452" s="224">
        <v>0</v>
      </c>
      <c r="T452" s="225">
        <f>S452*H452</f>
        <v>0</v>
      </c>
      <c r="AR452" s="16" t="s">
        <v>391</v>
      </c>
      <c r="AT452" s="16" t="s">
        <v>297</v>
      </c>
      <c r="AU452" s="16" t="s">
        <v>21</v>
      </c>
      <c r="AY452" s="16" t="s">
        <v>156</v>
      </c>
      <c r="BE452" s="226">
        <f>IF(N452="základní",J452,0)</f>
        <v>0</v>
      </c>
      <c r="BF452" s="226">
        <f>IF(N452="snížená",J452,0)</f>
        <v>0</v>
      </c>
      <c r="BG452" s="226">
        <f>IF(N452="zákl. přenesená",J452,0)</f>
        <v>0</v>
      </c>
      <c r="BH452" s="226">
        <f>IF(N452="sníž. přenesená",J452,0)</f>
        <v>0</v>
      </c>
      <c r="BI452" s="226">
        <f>IF(N452="nulová",J452,0)</f>
        <v>0</v>
      </c>
      <c r="BJ452" s="16" t="s">
        <v>21</v>
      </c>
      <c r="BK452" s="226">
        <f>ROUND(I452*H452,2)</f>
        <v>0</v>
      </c>
      <c r="BL452" s="16" t="s">
        <v>279</v>
      </c>
      <c r="BM452" s="16" t="s">
        <v>1391</v>
      </c>
    </row>
    <row r="453" s="1" customFormat="1">
      <c r="B453" s="37"/>
      <c r="C453" s="38"/>
      <c r="D453" s="227" t="s">
        <v>165</v>
      </c>
      <c r="E453" s="38"/>
      <c r="F453" s="228" t="s">
        <v>1390</v>
      </c>
      <c r="G453" s="38"/>
      <c r="H453" s="38"/>
      <c r="I453" s="142"/>
      <c r="J453" s="38"/>
      <c r="K453" s="38"/>
      <c r="L453" s="42"/>
      <c r="M453" s="229"/>
      <c r="N453" s="78"/>
      <c r="O453" s="78"/>
      <c r="P453" s="78"/>
      <c r="Q453" s="78"/>
      <c r="R453" s="78"/>
      <c r="S453" s="78"/>
      <c r="T453" s="79"/>
      <c r="AT453" s="16" t="s">
        <v>165</v>
      </c>
      <c r="AU453" s="16" t="s">
        <v>21</v>
      </c>
    </row>
    <row r="454" s="1" customFormat="1">
      <c r="B454" s="37"/>
      <c r="C454" s="38"/>
      <c r="D454" s="227" t="s">
        <v>189</v>
      </c>
      <c r="E454" s="38"/>
      <c r="F454" s="230" t="s">
        <v>1392</v>
      </c>
      <c r="G454" s="38"/>
      <c r="H454" s="38"/>
      <c r="I454" s="142"/>
      <c r="J454" s="38"/>
      <c r="K454" s="38"/>
      <c r="L454" s="42"/>
      <c r="M454" s="229"/>
      <c r="N454" s="78"/>
      <c r="O454" s="78"/>
      <c r="P454" s="78"/>
      <c r="Q454" s="78"/>
      <c r="R454" s="78"/>
      <c r="S454" s="78"/>
      <c r="T454" s="79"/>
      <c r="AT454" s="16" t="s">
        <v>189</v>
      </c>
      <c r="AU454" s="16" t="s">
        <v>21</v>
      </c>
    </row>
    <row r="455" s="13" customFormat="1">
      <c r="B455" s="241"/>
      <c r="C455" s="242"/>
      <c r="D455" s="227" t="s">
        <v>169</v>
      </c>
      <c r="E455" s="243" t="s">
        <v>1</v>
      </c>
      <c r="F455" s="244" t="s">
        <v>1393</v>
      </c>
      <c r="G455" s="242"/>
      <c r="H455" s="245">
        <v>0.058999999999999997</v>
      </c>
      <c r="I455" s="246"/>
      <c r="J455" s="242"/>
      <c r="K455" s="242"/>
      <c r="L455" s="247"/>
      <c r="M455" s="248"/>
      <c r="N455" s="249"/>
      <c r="O455" s="249"/>
      <c r="P455" s="249"/>
      <c r="Q455" s="249"/>
      <c r="R455" s="249"/>
      <c r="S455" s="249"/>
      <c r="T455" s="250"/>
      <c r="AT455" s="251" t="s">
        <v>169</v>
      </c>
      <c r="AU455" s="251" t="s">
        <v>21</v>
      </c>
      <c r="AV455" s="13" t="s">
        <v>79</v>
      </c>
      <c r="AW455" s="13" t="s">
        <v>34</v>
      </c>
      <c r="AX455" s="13" t="s">
        <v>21</v>
      </c>
      <c r="AY455" s="251" t="s">
        <v>156</v>
      </c>
    </row>
    <row r="456" s="1" customFormat="1" ht="16.5" customHeight="1">
      <c r="B456" s="37"/>
      <c r="C456" s="215" t="s">
        <v>577</v>
      </c>
      <c r="D456" s="215" t="s">
        <v>158</v>
      </c>
      <c r="E456" s="216" t="s">
        <v>1394</v>
      </c>
      <c r="F456" s="217" t="s">
        <v>1395</v>
      </c>
      <c r="G456" s="218" t="s">
        <v>282</v>
      </c>
      <c r="H456" s="219">
        <v>0.085000000000000006</v>
      </c>
      <c r="I456" s="220"/>
      <c r="J456" s="221">
        <f>ROUND(I456*H456,2)</f>
        <v>0</v>
      </c>
      <c r="K456" s="217" t="s">
        <v>162</v>
      </c>
      <c r="L456" s="42"/>
      <c r="M456" s="222" t="s">
        <v>1</v>
      </c>
      <c r="N456" s="223" t="s">
        <v>42</v>
      </c>
      <c r="O456" s="78"/>
      <c r="P456" s="224">
        <f>O456*H456</f>
        <v>0</v>
      </c>
      <c r="Q456" s="224">
        <v>0</v>
      </c>
      <c r="R456" s="224">
        <f>Q456*H456</f>
        <v>0</v>
      </c>
      <c r="S456" s="224">
        <v>0</v>
      </c>
      <c r="T456" s="225">
        <f>S456*H456</f>
        <v>0</v>
      </c>
      <c r="AR456" s="16" t="s">
        <v>279</v>
      </c>
      <c r="AT456" s="16" t="s">
        <v>158</v>
      </c>
      <c r="AU456" s="16" t="s">
        <v>21</v>
      </c>
      <c r="AY456" s="16" t="s">
        <v>156</v>
      </c>
      <c r="BE456" s="226">
        <f>IF(N456="základní",J456,0)</f>
        <v>0</v>
      </c>
      <c r="BF456" s="226">
        <f>IF(N456="snížená",J456,0)</f>
        <v>0</v>
      </c>
      <c r="BG456" s="226">
        <f>IF(N456="zákl. přenesená",J456,0)</f>
        <v>0</v>
      </c>
      <c r="BH456" s="226">
        <f>IF(N456="sníž. přenesená",J456,0)</f>
        <v>0</v>
      </c>
      <c r="BI456" s="226">
        <f>IF(N456="nulová",J456,0)</f>
        <v>0</v>
      </c>
      <c r="BJ456" s="16" t="s">
        <v>21</v>
      </c>
      <c r="BK456" s="226">
        <f>ROUND(I456*H456,2)</f>
        <v>0</v>
      </c>
      <c r="BL456" s="16" t="s">
        <v>279</v>
      </c>
      <c r="BM456" s="16" t="s">
        <v>1396</v>
      </c>
    </row>
    <row r="457" s="1" customFormat="1">
      <c r="B457" s="37"/>
      <c r="C457" s="38"/>
      <c r="D457" s="227" t="s">
        <v>165</v>
      </c>
      <c r="E457" s="38"/>
      <c r="F457" s="228" t="s">
        <v>1397</v>
      </c>
      <c r="G457" s="38"/>
      <c r="H457" s="38"/>
      <c r="I457" s="142"/>
      <c r="J457" s="38"/>
      <c r="K457" s="38"/>
      <c r="L457" s="42"/>
      <c r="M457" s="229"/>
      <c r="N457" s="78"/>
      <c r="O457" s="78"/>
      <c r="P457" s="78"/>
      <c r="Q457" s="78"/>
      <c r="R457" s="78"/>
      <c r="S457" s="78"/>
      <c r="T457" s="79"/>
      <c r="AT457" s="16" t="s">
        <v>165</v>
      </c>
      <c r="AU457" s="16" t="s">
        <v>21</v>
      </c>
    </row>
    <row r="458" s="1" customFormat="1">
      <c r="B458" s="37"/>
      <c r="C458" s="38"/>
      <c r="D458" s="227" t="s">
        <v>167</v>
      </c>
      <c r="E458" s="38"/>
      <c r="F458" s="230" t="s">
        <v>691</v>
      </c>
      <c r="G458" s="38"/>
      <c r="H458" s="38"/>
      <c r="I458" s="142"/>
      <c r="J458" s="38"/>
      <c r="K458" s="38"/>
      <c r="L458" s="42"/>
      <c r="M458" s="274"/>
      <c r="N458" s="275"/>
      <c r="O458" s="275"/>
      <c r="P458" s="275"/>
      <c r="Q458" s="275"/>
      <c r="R458" s="275"/>
      <c r="S458" s="275"/>
      <c r="T458" s="276"/>
      <c r="AT458" s="16" t="s">
        <v>167</v>
      </c>
      <c r="AU458" s="16" t="s">
        <v>21</v>
      </c>
    </row>
    <row r="459" s="1" customFormat="1" ht="6.96" customHeight="1">
      <c r="B459" s="56"/>
      <c r="C459" s="57"/>
      <c r="D459" s="57"/>
      <c r="E459" s="57"/>
      <c r="F459" s="57"/>
      <c r="G459" s="57"/>
      <c r="H459" s="57"/>
      <c r="I459" s="166"/>
      <c r="J459" s="57"/>
      <c r="K459" s="57"/>
      <c r="L459" s="42"/>
    </row>
  </sheetData>
  <sheetProtection sheet="1" autoFilter="0" formatColumns="0" formatRows="0" objects="1" scenarios="1" spinCount="100000" saltValue="MDvdhtldhiLnqSsmvwvdR6rYXKYHjje0AS0tWX9l+fgbYgJOdsJB7U2FsRGMNlEruoOquvDfwluA19umaVyXcQ==" hashValue="RaWj7GbVJlS5uKtEOoT/OJ90UtmrrVr1KnWBUa4Dip6NkxP8G4wOa+83Dc4ePxAEJC0ZwKt2KNVZ9o5eI89qSg==" algorithmName="SHA-512" password="CC35"/>
  <autoFilter ref="C94:K458"/>
  <mergeCells count="12">
    <mergeCell ref="E7:H7"/>
    <mergeCell ref="E9:H9"/>
    <mergeCell ref="E11:H11"/>
    <mergeCell ref="E20:H20"/>
    <mergeCell ref="E29:H29"/>
    <mergeCell ref="E50:H50"/>
    <mergeCell ref="E52:H52"/>
    <mergeCell ref="E54:H54"/>
    <mergeCell ref="E83:H83"/>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99</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ht="12" customHeight="1">
      <c r="B8" s="19"/>
      <c r="D8" s="140" t="s">
        <v>120</v>
      </c>
      <c r="L8" s="19"/>
    </row>
    <row r="9" s="1" customFormat="1" ht="16.5" customHeight="1">
      <c r="B9" s="42"/>
      <c r="E9" s="141" t="s">
        <v>1126</v>
      </c>
      <c r="F9" s="1"/>
      <c r="G9" s="1"/>
      <c r="H9" s="1"/>
      <c r="I9" s="142"/>
      <c r="L9" s="42"/>
    </row>
    <row r="10" s="1" customFormat="1" ht="12" customHeight="1">
      <c r="B10" s="42"/>
      <c r="D10" s="140" t="s">
        <v>122</v>
      </c>
      <c r="I10" s="142"/>
      <c r="L10" s="42"/>
    </row>
    <row r="11" s="1" customFormat="1" ht="36.96" customHeight="1">
      <c r="B11" s="42"/>
      <c r="E11" s="143" t="s">
        <v>1398</v>
      </c>
      <c r="F11" s="1"/>
      <c r="G11" s="1"/>
      <c r="H11" s="1"/>
      <c r="I11" s="142"/>
      <c r="L11" s="42"/>
    </row>
    <row r="12" s="1" customFormat="1">
      <c r="B12" s="42"/>
      <c r="I12" s="142"/>
      <c r="L12" s="42"/>
    </row>
    <row r="13" s="1" customFormat="1" ht="12" customHeight="1">
      <c r="B13" s="42"/>
      <c r="D13" s="140" t="s">
        <v>19</v>
      </c>
      <c r="F13" s="16" t="s">
        <v>1</v>
      </c>
      <c r="I13" s="144" t="s">
        <v>20</v>
      </c>
      <c r="J13" s="16" t="s">
        <v>1</v>
      </c>
      <c r="L13" s="42"/>
    </row>
    <row r="14" s="1" customFormat="1" ht="12" customHeight="1">
      <c r="B14" s="42"/>
      <c r="D14" s="140" t="s">
        <v>22</v>
      </c>
      <c r="F14" s="16" t="s">
        <v>23</v>
      </c>
      <c r="I14" s="144" t="s">
        <v>24</v>
      </c>
      <c r="J14" s="145" t="str">
        <f>'Rekapitulace zakázky'!AN8</f>
        <v>16. 3. 2019</v>
      </c>
      <c r="L14" s="42"/>
    </row>
    <row r="15" s="1" customFormat="1" ht="10.8" customHeight="1">
      <c r="B15" s="42"/>
      <c r="I15" s="142"/>
      <c r="L15" s="42"/>
    </row>
    <row r="16" s="1" customFormat="1" ht="12" customHeight="1">
      <c r="B16" s="42"/>
      <c r="D16" s="140" t="s">
        <v>28</v>
      </c>
      <c r="I16" s="144" t="s">
        <v>29</v>
      </c>
      <c r="J16" s="16" t="str">
        <f>IF('Rekapitulace zakázky'!AN10="","",'Rekapitulace zakázky'!AN10)</f>
        <v/>
      </c>
      <c r="L16" s="42"/>
    </row>
    <row r="17" s="1" customFormat="1" ht="18" customHeight="1">
      <c r="B17" s="42"/>
      <c r="E17" s="16" t="str">
        <f>IF('Rekapitulace zakázky'!E11="","",'Rekapitulace zakázky'!E11)</f>
        <v xml:space="preserve"> </v>
      </c>
      <c r="I17" s="144" t="s">
        <v>30</v>
      </c>
      <c r="J17" s="16" t="str">
        <f>IF('Rekapitulace zakázky'!AN11="","",'Rekapitulace zakázky'!AN11)</f>
        <v/>
      </c>
      <c r="L17" s="42"/>
    </row>
    <row r="18" s="1" customFormat="1" ht="6.96" customHeight="1">
      <c r="B18" s="42"/>
      <c r="I18" s="142"/>
      <c r="L18" s="42"/>
    </row>
    <row r="19" s="1" customFormat="1" ht="12" customHeight="1">
      <c r="B19" s="42"/>
      <c r="D19" s="140" t="s">
        <v>31</v>
      </c>
      <c r="I19" s="144" t="s">
        <v>29</v>
      </c>
      <c r="J19" s="32" t="str">
        <f>'Rekapitulace zakázky'!AN13</f>
        <v>Vyplň údaj</v>
      </c>
      <c r="L19" s="42"/>
    </row>
    <row r="20" s="1" customFormat="1" ht="18" customHeight="1">
      <c r="B20" s="42"/>
      <c r="E20" s="32" t="str">
        <f>'Rekapitulace zakázky'!E14</f>
        <v>Vyplň údaj</v>
      </c>
      <c r="F20" s="16"/>
      <c r="G20" s="16"/>
      <c r="H20" s="16"/>
      <c r="I20" s="144" t="s">
        <v>30</v>
      </c>
      <c r="J20" s="32" t="str">
        <f>'Rekapitulace zakázky'!AN14</f>
        <v>Vyplň údaj</v>
      </c>
      <c r="L20" s="42"/>
    </row>
    <row r="21" s="1" customFormat="1" ht="6.96" customHeight="1">
      <c r="B21" s="42"/>
      <c r="I21" s="142"/>
      <c r="L21" s="42"/>
    </row>
    <row r="22" s="1" customFormat="1" ht="12" customHeight="1">
      <c r="B22" s="42"/>
      <c r="D22" s="140" t="s">
        <v>33</v>
      </c>
      <c r="I22" s="144" t="s">
        <v>29</v>
      </c>
      <c r="J22" s="16" t="str">
        <f>IF('Rekapitulace zakázky'!AN16="","",'Rekapitulace zakázky'!AN16)</f>
        <v/>
      </c>
      <c r="L22" s="42"/>
    </row>
    <row r="23" s="1" customFormat="1" ht="18" customHeight="1">
      <c r="B23" s="42"/>
      <c r="E23" s="16" t="str">
        <f>IF('Rekapitulace zakázky'!E17="","",'Rekapitulace zakázky'!E17)</f>
        <v xml:space="preserve"> </v>
      </c>
      <c r="I23" s="144" t="s">
        <v>30</v>
      </c>
      <c r="J23" s="16" t="str">
        <f>IF('Rekapitulace zakázky'!AN17="","",'Rekapitulace zakázky'!AN17)</f>
        <v/>
      </c>
      <c r="L23" s="42"/>
    </row>
    <row r="24" s="1" customFormat="1" ht="6.96" customHeight="1">
      <c r="B24" s="42"/>
      <c r="I24" s="142"/>
      <c r="L24" s="42"/>
    </row>
    <row r="25" s="1" customFormat="1" ht="12" customHeight="1">
      <c r="B25" s="42"/>
      <c r="D25" s="140" t="s">
        <v>35</v>
      </c>
      <c r="I25" s="144" t="s">
        <v>29</v>
      </c>
      <c r="J25" s="16" t="str">
        <f>IF('Rekapitulace zakázky'!AN19="","",'Rekapitulace zakázky'!AN19)</f>
        <v/>
      </c>
      <c r="L25" s="42"/>
    </row>
    <row r="26" s="1" customFormat="1" ht="18" customHeight="1">
      <c r="B26" s="42"/>
      <c r="E26" s="16" t="str">
        <f>IF('Rekapitulace zakázky'!E20="","",'Rekapitulace zakázky'!E20)</f>
        <v xml:space="preserve"> </v>
      </c>
      <c r="I26" s="144" t="s">
        <v>30</v>
      </c>
      <c r="J26" s="16" t="str">
        <f>IF('Rekapitulace zakázky'!AN20="","",'Rekapitulace zakázky'!AN20)</f>
        <v/>
      </c>
      <c r="L26" s="42"/>
    </row>
    <row r="27" s="1" customFormat="1" ht="6.96" customHeight="1">
      <c r="B27" s="42"/>
      <c r="I27" s="142"/>
      <c r="L27" s="42"/>
    </row>
    <row r="28" s="1" customFormat="1" ht="12" customHeight="1">
      <c r="B28" s="42"/>
      <c r="D28" s="140" t="s">
        <v>36</v>
      </c>
      <c r="I28" s="142"/>
      <c r="L28" s="42"/>
    </row>
    <row r="29" s="7" customFormat="1" ht="16.5" customHeight="1">
      <c r="B29" s="146"/>
      <c r="E29" s="147" t="s">
        <v>1</v>
      </c>
      <c r="F29" s="147"/>
      <c r="G29" s="147"/>
      <c r="H29" s="147"/>
      <c r="I29" s="148"/>
      <c r="L29" s="146"/>
    </row>
    <row r="30" s="1" customFormat="1" ht="6.96" customHeight="1">
      <c r="B30" s="42"/>
      <c r="I30" s="142"/>
      <c r="L30" s="42"/>
    </row>
    <row r="31" s="1" customFormat="1" ht="6.96" customHeight="1">
      <c r="B31" s="42"/>
      <c r="D31" s="70"/>
      <c r="E31" s="70"/>
      <c r="F31" s="70"/>
      <c r="G31" s="70"/>
      <c r="H31" s="70"/>
      <c r="I31" s="149"/>
      <c r="J31" s="70"/>
      <c r="K31" s="70"/>
      <c r="L31" s="42"/>
    </row>
    <row r="32" s="1" customFormat="1" ht="25.44" customHeight="1">
      <c r="B32" s="42"/>
      <c r="D32" s="150" t="s">
        <v>37</v>
      </c>
      <c r="I32" s="142"/>
      <c r="J32" s="151">
        <f>ROUND(J88, 2)</f>
        <v>0</v>
      </c>
      <c r="L32" s="42"/>
    </row>
    <row r="33" s="1" customFormat="1" ht="6.96" customHeight="1">
      <c r="B33" s="42"/>
      <c r="D33" s="70"/>
      <c r="E33" s="70"/>
      <c r="F33" s="70"/>
      <c r="G33" s="70"/>
      <c r="H33" s="70"/>
      <c r="I33" s="149"/>
      <c r="J33" s="70"/>
      <c r="K33" s="70"/>
      <c r="L33" s="42"/>
    </row>
    <row r="34" s="1" customFormat="1" ht="14.4" customHeight="1">
      <c r="B34" s="42"/>
      <c r="F34" s="152" t="s">
        <v>39</v>
      </c>
      <c r="I34" s="153" t="s">
        <v>38</v>
      </c>
      <c r="J34" s="152" t="s">
        <v>40</v>
      </c>
      <c r="L34" s="42"/>
    </row>
    <row r="35" s="1" customFormat="1" ht="14.4" customHeight="1">
      <c r="B35" s="42"/>
      <c r="D35" s="140" t="s">
        <v>41</v>
      </c>
      <c r="E35" s="140" t="s">
        <v>42</v>
      </c>
      <c r="F35" s="154">
        <f>ROUND((SUM(BE88:BE229)),  2)</f>
        <v>0</v>
      </c>
      <c r="I35" s="155">
        <v>0.20999999999999999</v>
      </c>
      <c r="J35" s="154">
        <f>ROUND(((SUM(BE88:BE229))*I35),  2)</f>
        <v>0</v>
      </c>
      <c r="L35" s="42"/>
    </row>
    <row r="36" s="1" customFormat="1" ht="14.4" customHeight="1">
      <c r="B36" s="42"/>
      <c r="E36" s="140" t="s">
        <v>43</v>
      </c>
      <c r="F36" s="154">
        <f>ROUND((SUM(BF88:BF229)),  2)</f>
        <v>0</v>
      </c>
      <c r="I36" s="155">
        <v>0.14999999999999999</v>
      </c>
      <c r="J36" s="154">
        <f>ROUND(((SUM(BF88:BF229))*I36),  2)</f>
        <v>0</v>
      </c>
      <c r="L36" s="42"/>
    </row>
    <row r="37" hidden="1" s="1" customFormat="1" ht="14.4" customHeight="1">
      <c r="B37" s="42"/>
      <c r="E37" s="140" t="s">
        <v>44</v>
      </c>
      <c r="F37" s="154">
        <f>ROUND((SUM(BG88:BG229)),  2)</f>
        <v>0</v>
      </c>
      <c r="I37" s="155">
        <v>0.20999999999999999</v>
      </c>
      <c r="J37" s="154">
        <f>0</f>
        <v>0</v>
      </c>
      <c r="L37" s="42"/>
    </row>
    <row r="38" hidden="1" s="1" customFormat="1" ht="14.4" customHeight="1">
      <c r="B38" s="42"/>
      <c r="E38" s="140" t="s">
        <v>45</v>
      </c>
      <c r="F38" s="154">
        <f>ROUND((SUM(BH88:BH229)),  2)</f>
        <v>0</v>
      </c>
      <c r="I38" s="155">
        <v>0.14999999999999999</v>
      </c>
      <c r="J38" s="154">
        <f>0</f>
        <v>0</v>
      </c>
      <c r="L38" s="42"/>
    </row>
    <row r="39" hidden="1" s="1" customFormat="1" ht="14.4" customHeight="1">
      <c r="B39" s="42"/>
      <c r="E39" s="140" t="s">
        <v>46</v>
      </c>
      <c r="F39" s="154">
        <f>ROUND((SUM(BI88:BI229)),  2)</f>
        <v>0</v>
      </c>
      <c r="I39" s="155">
        <v>0</v>
      </c>
      <c r="J39" s="154">
        <f>0</f>
        <v>0</v>
      </c>
      <c r="L39" s="42"/>
    </row>
    <row r="40" s="1" customFormat="1" ht="6.96" customHeight="1">
      <c r="B40" s="42"/>
      <c r="I40" s="142"/>
      <c r="L40" s="42"/>
    </row>
    <row r="41" s="1" customFormat="1" ht="25.44" customHeight="1">
      <c r="B41" s="42"/>
      <c r="C41" s="156"/>
      <c r="D41" s="157" t="s">
        <v>47</v>
      </c>
      <c r="E41" s="158"/>
      <c r="F41" s="158"/>
      <c r="G41" s="159" t="s">
        <v>48</v>
      </c>
      <c r="H41" s="160" t="s">
        <v>49</v>
      </c>
      <c r="I41" s="161"/>
      <c r="J41" s="162">
        <f>SUM(J32:J39)</f>
        <v>0</v>
      </c>
      <c r="K41" s="163"/>
      <c r="L41" s="42"/>
    </row>
    <row r="42" s="1" customFormat="1" ht="14.4" customHeight="1">
      <c r="B42" s="164"/>
      <c r="C42" s="165"/>
      <c r="D42" s="165"/>
      <c r="E42" s="165"/>
      <c r="F42" s="165"/>
      <c r="G42" s="165"/>
      <c r="H42" s="165"/>
      <c r="I42" s="166"/>
      <c r="J42" s="165"/>
      <c r="K42" s="165"/>
      <c r="L42" s="42"/>
    </row>
    <row r="46" s="1" customFormat="1" ht="6.96" customHeight="1">
      <c r="B46" s="167"/>
      <c r="C46" s="168"/>
      <c r="D46" s="168"/>
      <c r="E46" s="168"/>
      <c r="F46" s="168"/>
      <c r="G46" s="168"/>
      <c r="H46" s="168"/>
      <c r="I46" s="169"/>
      <c r="J46" s="168"/>
      <c r="K46" s="168"/>
      <c r="L46" s="42"/>
    </row>
    <row r="47" s="1" customFormat="1" ht="24.96" customHeight="1">
      <c r="B47" s="37"/>
      <c r="C47" s="22" t="s">
        <v>124</v>
      </c>
      <c r="D47" s="38"/>
      <c r="E47" s="38"/>
      <c r="F47" s="38"/>
      <c r="G47" s="38"/>
      <c r="H47" s="38"/>
      <c r="I47" s="142"/>
      <c r="J47" s="38"/>
      <c r="K47" s="38"/>
      <c r="L47" s="42"/>
    </row>
    <row r="48" s="1" customFormat="1" ht="6.96" customHeight="1">
      <c r="B48" s="37"/>
      <c r="C48" s="38"/>
      <c r="D48" s="38"/>
      <c r="E48" s="38"/>
      <c r="F48" s="38"/>
      <c r="G48" s="38"/>
      <c r="H48" s="38"/>
      <c r="I48" s="142"/>
      <c r="J48" s="38"/>
      <c r="K48" s="38"/>
      <c r="L48" s="42"/>
    </row>
    <row r="49" s="1" customFormat="1" ht="12" customHeight="1">
      <c r="B49" s="37"/>
      <c r="C49" s="31" t="s">
        <v>16</v>
      </c>
      <c r="D49" s="38"/>
      <c r="E49" s="38"/>
      <c r="F49" s="38"/>
      <c r="G49" s="38"/>
      <c r="H49" s="38"/>
      <c r="I49" s="142"/>
      <c r="J49" s="38"/>
      <c r="K49" s="38"/>
      <c r="L49" s="42"/>
    </row>
    <row r="50" s="1" customFormat="1" ht="16.5" customHeight="1">
      <c r="B50" s="37"/>
      <c r="C50" s="38"/>
      <c r="D50" s="38"/>
      <c r="E50" s="170" t="str">
        <f>E7</f>
        <v>Oprava mostních objektů v úseku Měcholupy - Žatec</v>
      </c>
      <c r="F50" s="31"/>
      <c r="G50" s="31"/>
      <c r="H50" s="31"/>
      <c r="I50" s="142"/>
      <c r="J50" s="38"/>
      <c r="K50" s="38"/>
      <c r="L50" s="42"/>
    </row>
    <row r="51" ht="12" customHeight="1">
      <c r="B51" s="20"/>
      <c r="C51" s="31" t="s">
        <v>120</v>
      </c>
      <c r="D51" s="21"/>
      <c r="E51" s="21"/>
      <c r="F51" s="21"/>
      <c r="G51" s="21"/>
      <c r="H51" s="21"/>
      <c r="I51" s="135"/>
      <c r="J51" s="21"/>
      <c r="K51" s="21"/>
      <c r="L51" s="19"/>
    </row>
    <row r="52" s="1" customFormat="1" ht="16.5" customHeight="1">
      <c r="B52" s="37"/>
      <c r="C52" s="38"/>
      <c r="D52" s="38"/>
      <c r="E52" s="170" t="s">
        <v>1126</v>
      </c>
      <c r="F52" s="38"/>
      <c r="G52" s="38"/>
      <c r="H52" s="38"/>
      <c r="I52" s="142"/>
      <c r="J52" s="38"/>
      <c r="K52" s="38"/>
      <c r="L52" s="42"/>
    </row>
    <row r="53" s="1" customFormat="1" ht="12" customHeight="1">
      <c r="B53" s="37"/>
      <c r="C53" s="31" t="s">
        <v>122</v>
      </c>
      <c r="D53" s="38"/>
      <c r="E53" s="38"/>
      <c r="F53" s="38"/>
      <c r="G53" s="38"/>
      <c r="H53" s="38"/>
      <c r="I53" s="142"/>
      <c r="J53" s="38"/>
      <c r="K53" s="38"/>
      <c r="L53" s="42"/>
    </row>
    <row r="54" s="1" customFormat="1" ht="16.5" customHeight="1">
      <c r="B54" s="37"/>
      <c r="C54" s="38"/>
      <c r="D54" s="38"/>
      <c r="E54" s="63" t="str">
        <f>E11</f>
        <v>002 - km 99,712 svršek</v>
      </c>
      <c r="F54" s="38"/>
      <c r="G54" s="38"/>
      <c r="H54" s="38"/>
      <c r="I54" s="142"/>
      <c r="J54" s="38"/>
      <c r="K54" s="38"/>
      <c r="L54" s="42"/>
    </row>
    <row r="55" s="1" customFormat="1" ht="6.96" customHeight="1">
      <c r="B55" s="37"/>
      <c r="C55" s="38"/>
      <c r="D55" s="38"/>
      <c r="E55" s="38"/>
      <c r="F55" s="38"/>
      <c r="G55" s="38"/>
      <c r="H55" s="38"/>
      <c r="I55" s="142"/>
      <c r="J55" s="38"/>
      <c r="K55" s="38"/>
      <c r="L55" s="42"/>
    </row>
    <row r="56" s="1" customFormat="1" ht="12" customHeight="1">
      <c r="B56" s="37"/>
      <c r="C56" s="31" t="s">
        <v>22</v>
      </c>
      <c r="D56" s="38"/>
      <c r="E56" s="38"/>
      <c r="F56" s="26" t="str">
        <f>F14</f>
        <v xml:space="preserve"> </v>
      </c>
      <c r="G56" s="38"/>
      <c r="H56" s="38"/>
      <c r="I56" s="144" t="s">
        <v>24</v>
      </c>
      <c r="J56" s="66" t="str">
        <f>IF(J14="","",J14)</f>
        <v>16. 3. 2019</v>
      </c>
      <c r="K56" s="38"/>
      <c r="L56" s="42"/>
    </row>
    <row r="57" s="1" customFormat="1" ht="6.96" customHeight="1">
      <c r="B57" s="37"/>
      <c r="C57" s="38"/>
      <c r="D57" s="38"/>
      <c r="E57" s="38"/>
      <c r="F57" s="38"/>
      <c r="G57" s="38"/>
      <c r="H57" s="38"/>
      <c r="I57" s="142"/>
      <c r="J57" s="38"/>
      <c r="K57" s="38"/>
      <c r="L57" s="42"/>
    </row>
    <row r="58" s="1" customFormat="1" ht="13.65" customHeight="1">
      <c r="B58" s="37"/>
      <c r="C58" s="31" t="s">
        <v>28</v>
      </c>
      <c r="D58" s="38"/>
      <c r="E58" s="38"/>
      <c r="F58" s="26" t="str">
        <f>E17</f>
        <v xml:space="preserve"> </v>
      </c>
      <c r="G58" s="38"/>
      <c r="H58" s="38"/>
      <c r="I58" s="144" t="s">
        <v>33</v>
      </c>
      <c r="J58" s="35" t="str">
        <f>E23</f>
        <v xml:space="preserve"> </v>
      </c>
      <c r="K58" s="38"/>
      <c r="L58" s="42"/>
    </row>
    <row r="59" s="1" customFormat="1" ht="13.65" customHeight="1">
      <c r="B59" s="37"/>
      <c r="C59" s="31" t="s">
        <v>31</v>
      </c>
      <c r="D59" s="38"/>
      <c r="E59" s="38"/>
      <c r="F59" s="26" t="str">
        <f>IF(E20="","",E20)</f>
        <v>Vyplň údaj</v>
      </c>
      <c r="G59" s="38"/>
      <c r="H59" s="38"/>
      <c r="I59" s="144" t="s">
        <v>35</v>
      </c>
      <c r="J59" s="35" t="str">
        <f>E26</f>
        <v xml:space="preserve"> </v>
      </c>
      <c r="K59" s="38"/>
      <c r="L59" s="42"/>
    </row>
    <row r="60" s="1" customFormat="1" ht="10.32" customHeight="1">
      <c r="B60" s="37"/>
      <c r="C60" s="38"/>
      <c r="D60" s="38"/>
      <c r="E60" s="38"/>
      <c r="F60" s="38"/>
      <c r="G60" s="38"/>
      <c r="H60" s="38"/>
      <c r="I60" s="142"/>
      <c r="J60" s="38"/>
      <c r="K60" s="38"/>
      <c r="L60" s="42"/>
    </row>
    <row r="61" s="1" customFormat="1" ht="29.28" customHeight="1">
      <c r="B61" s="37"/>
      <c r="C61" s="171" t="s">
        <v>125</v>
      </c>
      <c r="D61" s="172"/>
      <c r="E61" s="172"/>
      <c r="F61" s="172"/>
      <c r="G61" s="172"/>
      <c r="H61" s="172"/>
      <c r="I61" s="173"/>
      <c r="J61" s="174" t="s">
        <v>126</v>
      </c>
      <c r="K61" s="172"/>
      <c r="L61" s="42"/>
    </row>
    <row r="62" s="1" customFormat="1" ht="10.32" customHeight="1">
      <c r="B62" s="37"/>
      <c r="C62" s="38"/>
      <c r="D62" s="38"/>
      <c r="E62" s="38"/>
      <c r="F62" s="38"/>
      <c r="G62" s="38"/>
      <c r="H62" s="38"/>
      <c r="I62" s="142"/>
      <c r="J62" s="38"/>
      <c r="K62" s="38"/>
      <c r="L62" s="42"/>
    </row>
    <row r="63" s="1" customFormat="1" ht="22.8" customHeight="1">
      <c r="B63" s="37"/>
      <c r="C63" s="175" t="s">
        <v>127</v>
      </c>
      <c r="D63" s="38"/>
      <c r="E63" s="38"/>
      <c r="F63" s="38"/>
      <c r="G63" s="38"/>
      <c r="H63" s="38"/>
      <c r="I63" s="142"/>
      <c r="J63" s="97">
        <f>J88</f>
        <v>0</v>
      </c>
      <c r="K63" s="38"/>
      <c r="L63" s="42"/>
      <c r="AU63" s="16" t="s">
        <v>128</v>
      </c>
    </row>
    <row r="64" s="8" customFormat="1" ht="24.96" customHeight="1">
      <c r="B64" s="176"/>
      <c r="C64" s="177"/>
      <c r="D64" s="178" t="s">
        <v>129</v>
      </c>
      <c r="E64" s="179"/>
      <c r="F64" s="179"/>
      <c r="G64" s="179"/>
      <c r="H64" s="179"/>
      <c r="I64" s="180"/>
      <c r="J64" s="181">
        <f>J89</f>
        <v>0</v>
      </c>
      <c r="K64" s="177"/>
      <c r="L64" s="182"/>
    </row>
    <row r="65" s="9" customFormat="1" ht="19.92" customHeight="1">
      <c r="B65" s="183"/>
      <c r="C65" s="121"/>
      <c r="D65" s="184" t="s">
        <v>700</v>
      </c>
      <c r="E65" s="185"/>
      <c r="F65" s="185"/>
      <c r="G65" s="185"/>
      <c r="H65" s="185"/>
      <c r="I65" s="186"/>
      <c r="J65" s="187">
        <f>J90</f>
        <v>0</v>
      </c>
      <c r="K65" s="121"/>
      <c r="L65" s="188"/>
    </row>
    <row r="66" s="8" customFormat="1" ht="24.96" customHeight="1">
      <c r="B66" s="176"/>
      <c r="C66" s="177"/>
      <c r="D66" s="178" t="s">
        <v>701</v>
      </c>
      <c r="E66" s="179"/>
      <c r="F66" s="179"/>
      <c r="G66" s="179"/>
      <c r="H66" s="179"/>
      <c r="I66" s="180"/>
      <c r="J66" s="181">
        <f>J200</f>
        <v>0</v>
      </c>
      <c r="K66" s="177"/>
      <c r="L66" s="182"/>
    </row>
    <row r="67" s="1" customFormat="1" ht="21.84" customHeight="1">
      <c r="B67" s="37"/>
      <c r="C67" s="38"/>
      <c r="D67" s="38"/>
      <c r="E67" s="38"/>
      <c r="F67" s="38"/>
      <c r="G67" s="38"/>
      <c r="H67" s="38"/>
      <c r="I67" s="142"/>
      <c r="J67" s="38"/>
      <c r="K67" s="38"/>
      <c r="L67" s="42"/>
    </row>
    <row r="68" s="1" customFormat="1" ht="6.96" customHeight="1">
      <c r="B68" s="56"/>
      <c r="C68" s="57"/>
      <c r="D68" s="57"/>
      <c r="E68" s="57"/>
      <c r="F68" s="57"/>
      <c r="G68" s="57"/>
      <c r="H68" s="57"/>
      <c r="I68" s="166"/>
      <c r="J68" s="57"/>
      <c r="K68" s="57"/>
      <c r="L68" s="42"/>
    </row>
    <row r="72" s="1" customFormat="1" ht="6.96" customHeight="1">
      <c r="B72" s="58"/>
      <c r="C72" s="59"/>
      <c r="D72" s="59"/>
      <c r="E72" s="59"/>
      <c r="F72" s="59"/>
      <c r="G72" s="59"/>
      <c r="H72" s="59"/>
      <c r="I72" s="169"/>
      <c r="J72" s="59"/>
      <c r="K72" s="59"/>
      <c r="L72" s="42"/>
    </row>
    <row r="73" s="1" customFormat="1" ht="24.96" customHeight="1">
      <c r="B73" s="37"/>
      <c r="C73" s="22" t="s">
        <v>141</v>
      </c>
      <c r="D73" s="38"/>
      <c r="E73" s="38"/>
      <c r="F73" s="38"/>
      <c r="G73" s="38"/>
      <c r="H73" s="38"/>
      <c r="I73" s="142"/>
      <c r="J73" s="38"/>
      <c r="K73" s="38"/>
      <c r="L73" s="42"/>
    </row>
    <row r="74" s="1" customFormat="1" ht="6.96" customHeight="1">
      <c r="B74" s="37"/>
      <c r="C74" s="38"/>
      <c r="D74" s="38"/>
      <c r="E74" s="38"/>
      <c r="F74" s="38"/>
      <c r="G74" s="38"/>
      <c r="H74" s="38"/>
      <c r="I74" s="142"/>
      <c r="J74" s="38"/>
      <c r="K74" s="38"/>
      <c r="L74" s="42"/>
    </row>
    <row r="75" s="1" customFormat="1" ht="12" customHeight="1">
      <c r="B75" s="37"/>
      <c r="C75" s="31" t="s">
        <v>16</v>
      </c>
      <c r="D75" s="38"/>
      <c r="E75" s="38"/>
      <c r="F75" s="38"/>
      <c r="G75" s="38"/>
      <c r="H75" s="38"/>
      <c r="I75" s="142"/>
      <c r="J75" s="38"/>
      <c r="K75" s="38"/>
      <c r="L75" s="42"/>
    </row>
    <row r="76" s="1" customFormat="1" ht="16.5" customHeight="1">
      <c r="B76" s="37"/>
      <c r="C76" s="38"/>
      <c r="D76" s="38"/>
      <c r="E76" s="170" t="str">
        <f>E7</f>
        <v>Oprava mostních objektů v úseku Měcholupy - Žatec</v>
      </c>
      <c r="F76" s="31"/>
      <c r="G76" s="31"/>
      <c r="H76" s="31"/>
      <c r="I76" s="142"/>
      <c r="J76" s="38"/>
      <c r="K76" s="38"/>
      <c r="L76" s="42"/>
    </row>
    <row r="77" ht="12" customHeight="1">
      <c r="B77" s="20"/>
      <c r="C77" s="31" t="s">
        <v>120</v>
      </c>
      <c r="D77" s="21"/>
      <c r="E77" s="21"/>
      <c r="F77" s="21"/>
      <c r="G77" s="21"/>
      <c r="H77" s="21"/>
      <c r="I77" s="135"/>
      <c r="J77" s="21"/>
      <c r="K77" s="21"/>
      <c r="L77" s="19"/>
    </row>
    <row r="78" s="1" customFormat="1" ht="16.5" customHeight="1">
      <c r="B78" s="37"/>
      <c r="C78" s="38"/>
      <c r="D78" s="38"/>
      <c r="E78" s="170" t="s">
        <v>1126</v>
      </c>
      <c r="F78" s="38"/>
      <c r="G78" s="38"/>
      <c r="H78" s="38"/>
      <c r="I78" s="142"/>
      <c r="J78" s="38"/>
      <c r="K78" s="38"/>
      <c r="L78" s="42"/>
    </row>
    <row r="79" s="1" customFormat="1" ht="12" customHeight="1">
      <c r="B79" s="37"/>
      <c r="C79" s="31" t="s">
        <v>122</v>
      </c>
      <c r="D79" s="38"/>
      <c r="E79" s="38"/>
      <c r="F79" s="38"/>
      <c r="G79" s="38"/>
      <c r="H79" s="38"/>
      <c r="I79" s="142"/>
      <c r="J79" s="38"/>
      <c r="K79" s="38"/>
      <c r="L79" s="42"/>
    </row>
    <row r="80" s="1" customFormat="1" ht="16.5" customHeight="1">
      <c r="B80" s="37"/>
      <c r="C80" s="38"/>
      <c r="D80" s="38"/>
      <c r="E80" s="63" t="str">
        <f>E11</f>
        <v>002 - km 99,712 svršek</v>
      </c>
      <c r="F80" s="38"/>
      <c r="G80" s="38"/>
      <c r="H80" s="38"/>
      <c r="I80" s="142"/>
      <c r="J80" s="38"/>
      <c r="K80" s="38"/>
      <c r="L80" s="42"/>
    </row>
    <row r="81" s="1" customFormat="1" ht="6.96" customHeight="1">
      <c r="B81" s="37"/>
      <c r="C81" s="38"/>
      <c r="D81" s="38"/>
      <c r="E81" s="38"/>
      <c r="F81" s="38"/>
      <c r="G81" s="38"/>
      <c r="H81" s="38"/>
      <c r="I81" s="142"/>
      <c r="J81" s="38"/>
      <c r="K81" s="38"/>
      <c r="L81" s="42"/>
    </row>
    <row r="82" s="1" customFormat="1" ht="12" customHeight="1">
      <c r="B82" s="37"/>
      <c r="C82" s="31" t="s">
        <v>22</v>
      </c>
      <c r="D82" s="38"/>
      <c r="E82" s="38"/>
      <c r="F82" s="26" t="str">
        <f>F14</f>
        <v xml:space="preserve"> </v>
      </c>
      <c r="G82" s="38"/>
      <c r="H82" s="38"/>
      <c r="I82" s="144" t="s">
        <v>24</v>
      </c>
      <c r="J82" s="66" t="str">
        <f>IF(J14="","",J14)</f>
        <v>16. 3. 2019</v>
      </c>
      <c r="K82" s="38"/>
      <c r="L82" s="42"/>
    </row>
    <row r="83" s="1" customFormat="1" ht="6.96" customHeight="1">
      <c r="B83" s="37"/>
      <c r="C83" s="38"/>
      <c r="D83" s="38"/>
      <c r="E83" s="38"/>
      <c r="F83" s="38"/>
      <c r="G83" s="38"/>
      <c r="H83" s="38"/>
      <c r="I83" s="142"/>
      <c r="J83" s="38"/>
      <c r="K83" s="38"/>
      <c r="L83" s="42"/>
    </row>
    <row r="84" s="1" customFormat="1" ht="13.65" customHeight="1">
      <c r="B84" s="37"/>
      <c r="C84" s="31" t="s">
        <v>28</v>
      </c>
      <c r="D84" s="38"/>
      <c r="E84" s="38"/>
      <c r="F84" s="26" t="str">
        <f>E17</f>
        <v xml:space="preserve"> </v>
      </c>
      <c r="G84" s="38"/>
      <c r="H84" s="38"/>
      <c r="I84" s="144" t="s">
        <v>33</v>
      </c>
      <c r="J84" s="35" t="str">
        <f>E23</f>
        <v xml:space="preserve"> </v>
      </c>
      <c r="K84" s="38"/>
      <c r="L84" s="42"/>
    </row>
    <row r="85" s="1" customFormat="1" ht="13.65" customHeight="1">
      <c r="B85" s="37"/>
      <c r="C85" s="31" t="s">
        <v>31</v>
      </c>
      <c r="D85" s="38"/>
      <c r="E85" s="38"/>
      <c r="F85" s="26" t="str">
        <f>IF(E20="","",E20)</f>
        <v>Vyplň údaj</v>
      </c>
      <c r="G85" s="38"/>
      <c r="H85" s="38"/>
      <c r="I85" s="144" t="s">
        <v>35</v>
      </c>
      <c r="J85" s="35" t="str">
        <f>E26</f>
        <v xml:space="preserve"> </v>
      </c>
      <c r="K85" s="38"/>
      <c r="L85" s="42"/>
    </row>
    <row r="86" s="1" customFormat="1" ht="10.32" customHeight="1">
      <c r="B86" s="37"/>
      <c r="C86" s="38"/>
      <c r="D86" s="38"/>
      <c r="E86" s="38"/>
      <c r="F86" s="38"/>
      <c r="G86" s="38"/>
      <c r="H86" s="38"/>
      <c r="I86" s="142"/>
      <c r="J86" s="38"/>
      <c r="K86" s="38"/>
      <c r="L86" s="42"/>
    </row>
    <row r="87" s="10" customFormat="1" ht="29.28" customHeight="1">
      <c r="B87" s="189"/>
      <c r="C87" s="190" t="s">
        <v>142</v>
      </c>
      <c r="D87" s="191" t="s">
        <v>56</v>
      </c>
      <c r="E87" s="191" t="s">
        <v>52</v>
      </c>
      <c r="F87" s="191" t="s">
        <v>53</v>
      </c>
      <c r="G87" s="191" t="s">
        <v>143</v>
      </c>
      <c r="H87" s="191" t="s">
        <v>144</v>
      </c>
      <c r="I87" s="192" t="s">
        <v>145</v>
      </c>
      <c r="J87" s="191" t="s">
        <v>126</v>
      </c>
      <c r="K87" s="193" t="s">
        <v>146</v>
      </c>
      <c r="L87" s="194"/>
      <c r="M87" s="87" t="s">
        <v>1</v>
      </c>
      <c r="N87" s="88" t="s">
        <v>41</v>
      </c>
      <c r="O87" s="88" t="s">
        <v>147</v>
      </c>
      <c r="P87" s="88" t="s">
        <v>148</v>
      </c>
      <c r="Q87" s="88" t="s">
        <v>149</v>
      </c>
      <c r="R87" s="88" t="s">
        <v>150</v>
      </c>
      <c r="S87" s="88" t="s">
        <v>151</v>
      </c>
      <c r="T87" s="89" t="s">
        <v>152</v>
      </c>
    </row>
    <row r="88" s="1" customFormat="1" ht="22.8" customHeight="1">
      <c r="B88" s="37"/>
      <c r="C88" s="94" t="s">
        <v>153</v>
      </c>
      <c r="D88" s="38"/>
      <c r="E88" s="38"/>
      <c r="F88" s="38"/>
      <c r="G88" s="38"/>
      <c r="H88" s="38"/>
      <c r="I88" s="142"/>
      <c r="J88" s="195">
        <f>BK88</f>
        <v>0</v>
      </c>
      <c r="K88" s="38"/>
      <c r="L88" s="42"/>
      <c r="M88" s="90"/>
      <c r="N88" s="91"/>
      <c r="O88" s="91"/>
      <c r="P88" s="196">
        <f>P89+P200</f>
        <v>0</v>
      </c>
      <c r="Q88" s="91"/>
      <c r="R88" s="196">
        <f>R89+R200</f>
        <v>47.345999999999997</v>
      </c>
      <c r="S88" s="91"/>
      <c r="T88" s="197">
        <f>T89+T200</f>
        <v>0</v>
      </c>
      <c r="AT88" s="16" t="s">
        <v>70</v>
      </c>
      <c r="AU88" s="16" t="s">
        <v>128</v>
      </c>
      <c r="BK88" s="198">
        <f>BK89+BK200</f>
        <v>0</v>
      </c>
    </row>
    <row r="89" s="11" customFormat="1" ht="25.92" customHeight="1">
      <c r="B89" s="199"/>
      <c r="C89" s="200"/>
      <c r="D89" s="201" t="s">
        <v>70</v>
      </c>
      <c r="E89" s="202" t="s">
        <v>154</v>
      </c>
      <c r="F89" s="202" t="s">
        <v>155</v>
      </c>
      <c r="G89" s="200"/>
      <c r="H89" s="200"/>
      <c r="I89" s="203"/>
      <c r="J89" s="204">
        <f>BK89</f>
        <v>0</v>
      </c>
      <c r="K89" s="200"/>
      <c r="L89" s="205"/>
      <c r="M89" s="206"/>
      <c r="N89" s="207"/>
      <c r="O89" s="207"/>
      <c r="P89" s="208">
        <f>P90</f>
        <v>0</v>
      </c>
      <c r="Q89" s="207"/>
      <c r="R89" s="208">
        <f>R90</f>
        <v>47.345999999999997</v>
      </c>
      <c r="S89" s="207"/>
      <c r="T89" s="209">
        <f>T90</f>
        <v>0</v>
      </c>
      <c r="AR89" s="210" t="s">
        <v>21</v>
      </c>
      <c r="AT89" s="211" t="s">
        <v>70</v>
      </c>
      <c r="AU89" s="211" t="s">
        <v>71</v>
      </c>
      <c r="AY89" s="210" t="s">
        <v>156</v>
      </c>
      <c r="BK89" s="212">
        <f>BK90</f>
        <v>0</v>
      </c>
    </row>
    <row r="90" s="11" customFormat="1" ht="22.8" customHeight="1">
      <c r="B90" s="199"/>
      <c r="C90" s="200"/>
      <c r="D90" s="201" t="s">
        <v>70</v>
      </c>
      <c r="E90" s="213" t="s">
        <v>198</v>
      </c>
      <c r="F90" s="213" t="s">
        <v>702</v>
      </c>
      <c r="G90" s="200"/>
      <c r="H90" s="200"/>
      <c r="I90" s="203"/>
      <c r="J90" s="214">
        <f>BK90</f>
        <v>0</v>
      </c>
      <c r="K90" s="200"/>
      <c r="L90" s="205"/>
      <c r="M90" s="206"/>
      <c r="N90" s="207"/>
      <c r="O90" s="207"/>
      <c r="P90" s="208">
        <f>SUM(P91:P199)</f>
        <v>0</v>
      </c>
      <c r="Q90" s="207"/>
      <c r="R90" s="208">
        <f>SUM(R91:R199)</f>
        <v>47.345999999999997</v>
      </c>
      <c r="S90" s="207"/>
      <c r="T90" s="209">
        <f>SUM(T91:T199)</f>
        <v>0</v>
      </c>
      <c r="AR90" s="210" t="s">
        <v>21</v>
      </c>
      <c r="AT90" s="211" t="s">
        <v>70</v>
      </c>
      <c r="AU90" s="211" t="s">
        <v>21</v>
      </c>
      <c r="AY90" s="210" t="s">
        <v>156</v>
      </c>
      <c r="BK90" s="212">
        <f>SUM(BK91:BK199)</f>
        <v>0</v>
      </c>
    </row>
    <row r="91" s="1" customFormat="1" ht="22.5" customHeight="1">
      <c r="B91" s="37"/>
      <c r="C91" s="215" t="s">
        <v>21</v>
      </c>
      <c r="D91" s="215" t="s">
        <v>158</v>
      </c>
      <c r="E91" s="216" t="s">
        <v>703</v>
      </c>
      <c r="F91" s="217" t="s">
        <v>704</v>
      </c>
      <c r="G91" s="218" t="s">
        <v>177</v>
      </c>
      <c r="H91" s="219">
        <v>1.2</v>
      </c>
      <c r="I91" s="220"/>
      <c r="J91" s="221">
        <f>ROUND(I91*H91,2)</f>
        <v>0</v>
      </c>
      <c r="K91" s="217" t="s">
        <v>705</v>
      </c>
      <c r="L91" s="42"/>
      <c r="M91" s="222" t="s">
        <v>1</v>
      </c>
      <c r="N91" s="223" t="s">
        <v>42</v>
      </c>
      <c r="O91" s="78"/>
      <c r="P91" s="224">
        <f>O91*H91</f>
        <v>0</v>
      </c>
      <c r="Q91" s="224">
        <v>0</v>
      </c>
      <c r="R91" s="224">
        <f>Q91*H91</f>
        <v>0</v>
      </c>
      <c r="S91" s="224">
        <v>0</v>
      </c>
      <c r="T91" s="225">
        <f>S91*H91</f>
        <v>0</v>
      </c>
      <c r="AR91" s="16" t="s">
        <v>163</v>
      </c>
      <c r="AT91" s="16" t="s">
        <v>158</v>
      </c>
      <c r="AU91" s="16" t="s">
        <v>79</v>
      </c>
      <c r="AY91" s="16" t="s">
        <v>156</v>
      </c>
      <c r="BE91" s="226">
        <f>IF(N91="základní",J91,0)</f>
        <v>0</v>
      </c>
      <c r="BF91" s="226">
        <f>IF(N91="snížená",J91,0)</f>
        <v>0</v>
      </c>
      <c r="BG91" s="226">
        <f>IF(N91="zákl. přenesená",J91,0)</f>
        <v>0</v>
      </c>
      <c r="BH91" s="226">
        <f>IF(N91="sníž. přenesená",J91,0)</f>
        <v>0</v>
      </c>
      <c r="BI91" s="226">
        <f>IF(N91="nulová",J91,0)</f>
        <v>0</v>
      </c>
      <c r="BJ91" s="16" t="s">
        <v>21</v>
      </c>
      <c r="BK91" s="226">
        <f>ROUND(I91*H91,2)</f>
        <v>0</v>
      </c>
      <c r="BL91" s="16" t="s">
        <v>163</v>
      </c>
      <c r="BM91" s="16" t="s">
        <v>1399</v>
      </c>
    </row>
    <row r="92" s="1" customFormat="1">
      <c r="B92" s="37"/>
      <c r="C92" s="38"/>
      <c r="D92" s="227" t="s">
        <v>165</v>
      </c>
      <c r="E92" s="38"/>
      <c r="F92" s="228" t="s">
        <v>707</v>
      </c>
      <c r="G92" s="38"/>
      <c r="H92" s="38"/>
      <c r="I92" s="142"/>
      <c r="J92" s="38"/>
      <c r="K92" s="38"/>
      <c r="L92" s="42"/>
      <c r="M92" s="229"/>
      <c r="N92" s="78"/>
      <c r="O92" s="78"/>
      <c r="P92" s="78"/>
      <c r="Q92" s="78"/>
      <c r="R92" s="78"/>
      <c r="S92" s="78"/>
      <c r="T92" s="79"/>
      <c r="AT92" s="16" t="s">
        <v>165</v>
      </c>
      <c r="AU92" s="16" t="s">
        <v>79</v>
      </c>
    </row>
    <row r="93" s="1" customFormat="1">
      <c r="B93" s="37"/>
      <c r="C93" s="38"/>
      <c r="D93" s="227" t="s">
        <v>167</v>
      </c>
      <c r="E93" s="38"/>
      <c r="F93" s="230" t="s">
        <v>708</v>
      </c>
      <c r="G93" s="38"/>
      <c r="H93" s="38"/>
      <c r="I93" s="142"/>
      <c r="J93" s="38"/>
      <c r="K93" s="38"/>
      <c r="L93" s="42"/>
      <c r="M93" s="229"/>
      <c r="N93" s="78"/>
      <c r="O93" s="78"/>
      <c r="P93" s="78"/>
      <c r="Q93" s="78"/>
      <c r="R93" s="78"/>
      <c r="S93" s="78"/>
      <c r="T93" s="79"/>
      <c r="AT93" s="16" t="s">
        <v>167</v>
      </c>
      <c r="AU93" s="16" t="s">
        <v>79</v>
      </c>
    </row>
    <row r="94" s="12" customFormat="1">
      <c r="B94" s="231"/>
      <c r="C94" s="232"/>
      <c r="D94" s="227" t="s">
        <v>169</v>
      </c>
      <c r="E94" s="233" t="s">
        <v>1</v>
      </c>
      <c r="F94" s="234" t="s">
        <v>709</v>
      </c>
      <c r="G94" s="232"/>
      <c r="H94" s="233" t="s">
        <v>1</v>
      </c>
      <c r="I94" s="235"/>
      <c r="J94" s="232"/>
      <c r="K94" s="232"/>
      <c r="L94" s="236"/>
      <c r="M94" s="237"/>
      <c r="N94" s="238"/>
      <c r="O94" s="238"/>
      <c r="P94" s="238"/>
      <c r="Q94" s="238"/>
      <c r="R94" s="238"/>
      <c r="S94" s="238"/>
      <c r="T94" s="239"/>
      <c r="AT94" s="240" t="s">
        <v>169</v>
      </c>
      <c r="AU94" s="240" t="s">
        <v>79</v>
      </c>
      <c r="AV94" s="12" t="s">
        <v>21</v>
      </c>
      <c r="AW94" s="12" t="s">
        <v>34</v>
      </c>
      <c r="AX94" s="12" t="s">
        <v>71</v>
      </c>
      <c r="AY94" s="240" t="s">
        <v>156</v>
      </c>
    </row>
    <row r="95" s="13" customFormat="1">
      <c r="B95" s="241"/>
      <c r="C95" s="242"/>
      <c r="D95" s="227" t="s">
        <v>169</v>
      </c>
      <c r="E95" s="243" t="s">
        <v>1</v>
      </c>
      <c r="F95" s="244" t="s">
        <v>710</v>
      </c>
      <c r="G95" s="242"/>
      <c r="H95" s="245">
        <v>1.2</v>
      </c>
      <c r="I95" s="246"/>
      <c r="J95" s="242"/>
      <c r="K95" s="242"/>
      <c r="L95" s="247"/>
      <c r="M95" s="248"/>
      <c r="N95" s="249"/>
      <c r="O95" s="249"/>
      <c r="P95" s="249"/>
      <c r="Q95" s="249"/>
      <c r="R95" s="249"/>
      <c r="S95" s="249"/>
      <c r="T95" s="250"/>
      <c r="AT95" s="251" t="s">
        <v>169</v>
      </c>
      <c r="AU95" s="251" t="s">
        <v>79</v>
      </c>
      <c r="AV95" s="13" t="s">
        <v>79</v>
      </c>
      <c r="AW95" s="13" t="s">
        <v>34</v>
      </c>
      <c r="AX95" s="13" t="s">
        <v>21</v>
      </c>
      <c r="AY95" s="251" t="s">
        <v>156</v>
      </c>
    </row>
    <row r="96" s="1" customFormat="1" ht="22.5" customHeight="1">
      <c r="B96" s="37"/>
      <c r="C96" s="263" t="s">
        <v>79</v>
      </c>
      <c r="D96" s="263" t="s">
        <v>297</v>
      </c>
      <c r="E96" s="264" t="s">
        <v>711</v>
      </c>
      <c r="F96" s="265" t="s">
        <v>712</v>
      </c>
      <c r="G96" s="266" t="s">
        <v>282</v>
      </c>
      <c r="H96" s="267">
        <v>1.9199999999999999</v>
      </c>
      <c r="I96" s="268"/>
      <c r="J96" s="269">
        <f>ROUND(I96*H96,2)</f>
        <v>0</v>
      </c>
      <c r="K96" s="265" t="s">
        <v>705</v>
      </c>
      <c r="L96" s="270"/>
      <c r="M96" s="271" t="s">
        <v>1</v>
      </c>
      <c r="N96" s="272" t="s">
        <v>42</v>
      </c>
      <c r="O96" s="78"/>
      <c r="P96" s="224">
        <f>O96*H96</f>
        <v>0</v>
      </c>
      <c r="Q96" s="224">
        <v>1</v>
      </c>
      <c r="R96" s="224">
        <f>Q96*H96</f>
        <v>1.9199999999999999</v>
      </c>
      <c r="S96" s="224">
        <v>0</v>
      </c>
      <c r="T96" s="225">
        <f>S96*H96</f>
        <v>0</v>
      </c>
      <c r="AR96" s="16" t="s">
        <v>221</v>
      </c>
      <c r="AT96" s="16" t="s">
        <v>297</v>
      </c>
      <c r="AU96" s="16" t="s">
        <v>79</v>
      </c>
      <c r="AY96" s="16" t="s">
        <v>156</v>
      </c>
      <c r="BE96" s="226">
        <f>IF(N96="základní",J96,0)</f>
        <v>0</v>
      </c>
      <c r="BF96" s="226">
        <f>IF(N96="snížená",J96,0)</f>
        <v>0</v>
      </c>
      <c r="BG96" s="226">
        <f>IF(N96="zákl. přenesená",J96,0)</f>
        <v>0</v>
      </c>
      <c r="BH96" s="226">
        <f>IF(N96="sníž. přenesená",J96,0)</f>
        <v>0</v>
      </c>
      <c r="BI96" s="226">
        <f>IF(N96="nulová",J96,0)</f>
        <v>0</v>
      </c>
      <c r="BJ96" s="16" t="s">
        <v>21</v>
      </c>
      <c r="BK96" s="226">
        <f>ROUND(I96*H96,2)</f>
        <v>0</v>
      </c>
      <c r="BL96" s="16" t="s">
        <v>163</v>
      </c>
      <c r="BM96" s="16" t="s">
        <v>1400</v>
      </c>
    </row>
    <row r="97" s="1" customFormat="1">
      <c r="B97" s="37"/>
      <c r="C97" s="38"/>
      <c r="D97" s="227" t="s">
        <v>165</v>
      </c>
      <c r="E97" s="38"/>
      <c r="F97" s="228" t="s">
        <v>712</v>
      </c>
      <c r="G97" s="38"/>
      <c r="H97" s="38"/>
      <c r="I97" s="142"/>
      <c r="J97" s="38"/>
      <c r="K97" s="38"/>
      <c r="L97" s="42"/>
      <c r="M97" s="229"/>
      <c r="N97" s="78"/>
      <c r="O97" s="78"/>
      <c r="P97" s="78"/>
      <c r="Q97" s="78"/>
      <c r="R97" s="78"/>
      <c r="S97" s="78"/>
      <c r="T97" s="79"/>
      <c r="AT97" s="16" t="s">
        <v>165</v>
      </c>
      <c r="AU97" s="16" t="s">
        <v>79</v>
      </c>
    </row>
    <row r="98" s="12" customFormat="1">
      <c r="B98" s="231"/>
      <c r="C98" s="232"/>
      <c r="D98" s="227" t="s">
        <v>169</v>
      </c>
      <c r="E98" s="233" t="s">
        <v>1</v>
      </c>
      <c r="F98" s="234" t="s">
        <v>714</v>
      </c>
      <c r="G98" s="232"/>
      <c r="H98" s="233" t="s">
        <v>1</v>
      </c>
      <c r="I98" s="235"/>
      <c r="J98" s="232"/>
      <c r="K98" s="232"/>
      <c r="L98" s="236"/>
      <c r="M98" s="237"/>
      <c r="N98" s="238"/>
      <c r="O98" s="238"/>
      <c r="P98" s="238"/>
      <c r="Q98" s="238"/>
      <c r="R98" s="238"/>
      <c r="S98" s="238"/>
      <c r="T98" s="239"/>
      <c r="AT98" s="240" t="s">
        <v>169</v>
      </c>
      <c r="AU98" s="240" t="s">
        <v>79</v>
      </c>
      <c r="AV98" s="12" t="s">
        <v>21</v>
      </c>
      <c r="AW98" s="12" t="s">
        <v>34</v>
      </c>
      <c r="AX98" s="12" t="s">
        <v>71</v>
      </c>
      <c r="AY98" s="240" t="s">
        <v>156</v>
      </c>
    </row>
    <row r="99" s="13" customFormat="1">
      <c r="B99" s="241"/>
      <c r="C99" s="242"/>
      <c r="D99" s="227" t="s">
        <v>169</v>
      </c>
      <c r="E99" s="243" t="s">
        <v>1</v>
      </c>
      <c r="F99" s="244" t="s">
        <v>715</v>
      </c>
      <c r="G99" s="242"/>
      <c r="H99" s="245">
        <v>1.9199999999999999</v>
      </c>
      <c r="I99" s="246"/>
      <c r="J99" s="242"/>
      <c r="K99" s="242"/>
      <c r="L99" s="247"/>
      <c r="M99" s="248"/>
      <c r="N99" s="249"/>
      <c r="O99" s="249"/>
      <c r="P99" s="249"/>
      <c r="Q99" s="249"/>
      <c r="R99" s="249"/>
      <c r="S99" s="249"/>
      <c r="T99" s="250"/>
      <c r="AT99" s="251" t="s">
        <v>169</v>
      </c>
      <c r="AU99" s="251" t="s">
        <v>79</v>
      </c>
      <c r="AV99" s="13" t="s">
        <v>79</v>
      </c>
      <c r="AW99" s="13" t="s">
        <v>34</v>
      </c>
      <c r="AX99" s="13" t="s">
        <v>21</v>
      </c>
      <c r="AY99" s="251" t="s">
        <v>156</v>
      </c>
    </row>
    <row r="100" s="1" customFormat="1" ht="22.5" customHeight="1">
      <c r="B100" s="37"/>
      <c r="C100" s="215" t="s">
        <v>182</v>
      </c>
      <c r="D100" s="215" t="s">
        <v>158</v>
      </c>
      <c r="E100" s="216" t="s">
        <v>716</v>
      </c>
      <c r="F100" s="217" t="s">
        <v>717</v>
      </c>
      <c r="G100" s="218" t="s">
        <v>177</v>
      </c>
      <c r="H100" s="219">
        <v>19.949999999999999</v>
      </c>
      <c r="I100" s="220"/>
      <c r="J100" s="221">
        <f>ROUND(I100*H100,2)</f>
        <v>0</v>
      </c>
      <c r="K100" s="217" t="s">
        <v>705</v>
      </c>
      <c r="L100" s="42"/>
      <c r="M100" s="222" t="s">
        <v>1</v>
      </c>
      <c r="N100" s="223" t="s">
        <v>42</v>
      </c>
      <c r="O100" s="78"/>
      <c r="P100" s="224">
        <f>O100*H100</f>
        <v>0</v>
      </c>
      <c r="Q100" s="224">
        <v>0</v>
      </c>
      <c r="R100" s="224">
        <f>Q100*H100</f>
        <v>0</v>
      </c>
      <c r="S100" s="224">
        <v>0</v>
      </c>
      <c r="T100" s="225">
        <f>S100*H100</f>
        <v>0</v>
      </c>
      <c r="AR100" s="16" t="s">
        <v>163</v>
      </c>
      <c r="AT100" s="16" t="s">
        <v>158</v>
      </c>
      <c r="AU100" s="16" t="s">
        <v>79</v>
      </c>
      <c r="AY100" s="16" t="s">
        <v>156</v>
      </c>
      <c r="BE100" s="226">
        <f>IF(N100="základní",J100,0)</f>
        <v>0</v>
      </c>
      <c r="BF100" s="226">
        <f>IF(N100="snížená",J100,0)</f>
        <v>0</v>
      </c>
      <c r="BG100" s="226">
        <f>IF(N100="zákl. přenesená",J100,0)</f>
        <v>0</v>
      </c>
      <c r="BH100" s="226">
        <f>IF(N100="sníž. přenesená",J100,0)</f>
        <v>0</v>
      </c>
      <c r="BI100" s="226">
        <f>IF(N100="nulová",J100,0)</f>
        <v>0</v>
      </c>
      <c r="BJ100" s="16" t="s">
        <v>21</v>
      </c>
      <c r="BK100" s="226">
        <f>ROUND(I100*H100,2)</f>
        <v>0</v>
      </c>
      <c r="BL100" s="16" t="s">
        <v>163</v>
      </c>
      <c r="BM100" s="16" t="s">
        <v>1401</v>
      </c>
    </row>
    <row r="101" s="1" customFormat="1">
      <c r="B101" s="37"/>
      <c r="C101" s="38"/>
      <c r="D101" s="227" t="s">
        <v>165</v>
      </c>
      <c r="E101" s="38"/>
      <c r="F101" s="228" t="s">
        <v>719</v>
      </c>
      <c r="G101" s="38"/>
      <c r="H101" s="38"/>
      <c r="I101" s="142"/>
      <c r="J101" s="38"/>
      <c r="K101" s="38"/>
      <c r="L101" s="42"/>
      <c r="M101" s="229"/>
      <c r="N101" s="78"/>
      <c r="O101" s="78"/>
      <c r="P101" s="78"/>
      <c r="Q101" s="78"/>
      <c r="R101" s="78"/>
      <c r="S101" s="78"/>
      <c r="T101" s="79"/>
      <c r="AT101" s="16" t="s">
        <v>165</v>
      </c>
      <c r="AU101" s="16" t="s">
        <v>79</v>
      </c>
    </row>
    <row r="102" s="1" customFormat="1">
      <c r="B102" s="37"/>
      <c r="C102" s="38"/>
      <c r="D102" s="227" t="s">
        <v>167</v>
      </c>
      <c r="E102" s="38"/>
      <c r="F102" s="230" t="s">
        <v>720</v>
      </c>
      <c r="G102" s="38"/>
      <c r="H102" s="38"/>
      <c r="I102" s="142"/>
      <c r="J102" s="38"/>
      <c r="K102" s="38"/>
      <c r="L102" s="42"/>
      <c r="M102" s="229"/>
      <c r="N102" s="78"/>
      <c r="O102" s="78"/>
      <c r="P102" s="78"/>
      <c r="Q102" s="78"/>
      <c r="R102" s="78"/>
      <c r="S102" s="78"/>
      <c r="T102" s="79"/>
      <c r="AT102" s="16" t="s">
        <v>167</v>
      </c>
      <c r="AU102" s="16" t="s">
        <v>79</v>
      </c>
    </row>
    <row r="103" s="12" customFormat="1">
      <c r="B103" s="231"/>
      <c r="C103" s="232"/>
      <c r="D103" s="227" t="s">
        <v>169</v>
      </c>
      <c r="E103" s="233" t="s">
        <v>1</v>
      </c>
      <c r="F103" s="234" t="s">
        <v>721</v>
      </c>
      <c r="G103" s="232"/>
      <c r="H103" s="233" t="s">
        <v>1</v>
      </c>
      <c r="I103" s="235"/>
      <c r="J103" s="232"/>
      <c r="K103" s="232"/>
      <c r="L103" s="236"/>
      <c r="M103" s="237"/>
      <c r="N103" s="238"/>
      <c r="O103" s="238"/>
      <c r="P103" s="238"/>
      <c r="Q103" s="238"/>
      <c r="R103" s="238"/>
      <c r="S103" s="238"/>
      <c r="T103" s="239"/>
      <c r="AT103" s="240" t="s">
        <v>169</v>
      </c>
      <c r="AU103" s="240" t="s">
        <v>79</v>
      </c>
      <c r="AV103" s="12" t="s">
        <v>21</v>
      </c>
      <c r="AW103" s="12" t="s">
        <v>34</v>
      </c>
      <c r="AX103" s="12" t="s">
        <v>71</v>
      </c>
      <c r="AY103" s="240" t="s">
        <v>156</v>
      </c>
    </row>
    <row r="104" s="13" customFormat="1">
      <c r="B104" s="241"/>
      <c r="C104" s="242"/>
      <c r="D104" s="227" t="s">
        <v>169</v>
      </c>
      <c r="E104" s="243" t="s">
        <v>1</v>
      </c>
      <c r="F104" s="244" t="s">
        <v>722</v>
      </c>
      <c r="G104" s="242"/>
      <c r="H104" s="245">
        <v>19.949999999999999</v>
      </c>
      <c r="I104" s="246"/>
      <c r="J104" s="242"/>
      <c r="K104" s="242"/>
      <c r="L104" s="247"/>
      <c r="M104" s="248"/>
      <c r="N104" s="249"/>
      <c r="O104" s="249"/>
      <c r="P104" s="249"/>
      <c r="Q104" s="249"/>
      <c r="R104" s="249"/>
      <c r="S104" s="249"/>
      <c r="T104" s="250"/>
      <c r="AT104" s="251" t="s">
        <v>169</v>
      </c>
      <c r="AU104" s="251" t="s">
        <v>79</v>
      </c>
      <c r="AV104" s="13" t="s">
        <v>79</v>
      </c>
      <c r="AW104" s="13" t="s">
        <v>34</v>
      </c>
      <c r="AX104" s="13" t="s">
        <v>21</v>
      </c>
      <c r="AY104" s="251" t="s">
        <v>156</v>
      </c>
    </row>
    <row r="105" s="1" customFormat="1" ht="22.5" customHeight="1">
      <c r="B105" s="37"/>
      <c r="C105" s="215" t="s">
        <v>163</v>
      </c>
      <c r="D105" s="215" t="s">
        <v>158</v>
      </c>
      <c r="E105" s="216" t="s">
        <v>723</v>
      </c>
      <c r="F105" s="217" t="s">
        <v>724</v>
      </c>
      <c r="G105" s="218" t="s">
        <v>177</v>
      </c>
      <c r="H105" s="219">
        <v>19.949999999999999</v>
      </c>
      <c r="I105" s="220"/>
      <c r="J105" s="221">
        <f>ROUND(I105*H105,2)</f>
        <v>0</v>
      </c>
      <c r="K105" s="217" t="s">
        <v>705</v>
      </c>
      <c r="L105" s="42"/>
      <c r="M105" s="222" t="s">
        <v>1</v>
      </c>
      <c r="N105" s="223" t="s">
        <v>42</v>
      </c>
      <c r="O105" s="78"/>
      <c r="P105" s="224">
        <f>O105*H105</f>
        <v>0</v>
      </c>
      <c r="Q105" s="224">
        <v>0</v>
      </c>
      <c r="R105" s="224">
        <f>Q105*H105</f>
        <v>0</v>
      </c>
      <c r="S105" s="224">
        <v>0</v>
      </c>
      <c r="T105" s="225">
        <f>S105*H105</f>
        <v>0</v>
      </c>
      <c r="AR105" s="16" t="s">
        <v>163</v>
      </c>
      <c r="AT105" s="16" t="s">
        <v>158</v>
      </c>
      <c r="AU105" s="16" t="s">
        <v>79</v>
      </c>
      <c r="AY105" s="16" t="s">
        <v>156</v>
      </c>
      <c r="BE105" s="226">
        <f>IF(N105="základní",J105,0)</f>
        <v>0</v>
      </c>
      <c r="BF105" s="226">
        <f>IF(N105="snížená",J105,0)</f>
        <v>0</v>
      </c>
      <c r="BG105" s="226">
        <f>IF(N105="zákl. přenesená",J105,0)</f>
        <v>0</v>
      </c>
      <c r="BH105" s="226">
        <f>IF(N105="sníž. přenesená",J105,0)</f>
        <v>0</v>
      </c>
      <c r="BI105" s="226">
        <f>IF(N105="nulová",J105,0)</f>
        <v>0</v>
      </c>
      <c r="BJ105" s="16" t="s">
        <v>21</v>
      </c>
      <c r="BK105" s="226">
        <f>ROUND(I105*H105,2)</f>
        <v>0</v>
      </c>
      <c r="BL105" s="16" t="s">
        <v>163</v>
      </c>
      <c r="BM105" s="16" t="s">
        <v>1402</v>
      </c>
    </row>
    <row r="106" s="1" customFormat="1">
      <c r="B106" s="37"/>
      <c r="C106" s="38"/>
      <c r="D106" s="227" t="s">
        <v>165</v>
      </c>
      <c r="E106" s="38"/>
      <c r="F106" s="228" t="s">
        <v>726</v>
      </c>
      <c r="G106" s="38"/>
      <c r="H106" s="38"/>
      <c r="I106" s="142"/>
      <c r="J106" s="38"/>
      <c r="K106" s="38"/>
      <c r="L106" s="42"/>
      <c r="M106" s="229"/>
      <c r="N106" s="78"/>
      <c r="O106" s="78"/>
      <c r="P106" s="78"/>
      <c r="Q106" s="78"/>
      <c r="R106" s="78"/>
      <c r="S106" s="78"/>
      <c r="T106" s="79"/>
      <c r="AT106" s="16" t="s">
        <v>165</v>
      </c>
      <c r="AU106" s="16" t="s">
        <v>79</v>
      </c>
    </row>
    <row r="107" s="1" customFormat="1">
      <c r="B107" s="37"/>
      <c r="C107" s="38"/>
      <c r="D107" s="227" t="s">
        <v>167</v>
      </c>
      <c r="E107" s="38"/>
      <c r="F107" s="230" t="s">
        <v>727</v>
      </c>
      <c r="G107" s="38"/>
      <c r="H107" s="38"/>
      <c r="I107" s="142"/>
      <c r="J107" s="38"/>
      <c r="K107" s="38"/>
      <c r="L107" s="42"/>
      <c r="M107" s="229"/>
      <c r="N107" s="78"/>
      <c r="O107" s="78"/>
      <c r="P107" s="78"/>
      <c r="Q107" s="78"/>
      <c r="R107" s="78"/>
      <c r="S107" s="78"/>
      <c r="T107" s="79"/>
      <c r="AT107" s="16" t="s">
        <v>167</v>
      </c>
      <c r="AU107" s="16" t="s">
        <v>79</v>
      </c>
    </row>
    <row r="108" s="1" customFormat="1">
      <c r="B108" s="37"/>
      <c r="C108" s="38"/>
      <c r="D108" s="227" t="s">
        <v>189</v>
      </c>
      <c r="E108" s="38"/>
      <c r="F108" s="230" t="s">
        <v>728</v>
      </c>
      <c r="G108" s="38"/>
      <c r="H108" s="38"/>
      <c r="I108" s="142"/>
      <c r="J108" s="38"/>
      <c r="K108" s="38"/>
      <c r="L108" s="42"/>
      <c r="M108" s="229"/>
      <c r="N108" s="78"/>
      <c r="O108" s="78"/>
      <c r="P108" s="78"/>
      <c r="Q108" s="78"/>
      <c r="R108" s="78"/>
      <c r="S108" s="78"/>
      <c r="T108" s="79"/>
      <c r="AT108" s="16" t="s">
        <v>189</v>
      </c>
      <c r="AU108" s="16" t="s">
        <v>79</v>
      </c>
    </row>
    <row r="109" s="12" customFormat="1">
      <c r="B109" s="231"/>
      <c r="C109" s="232"/>
      <c r="D109" s="227" t="s">
        <v>169</v>
      </c>
      <c r="E109" s="233" t="s">
        <v>1</v>
      </c>
      <c r="F109" s="234" t="s">
        <v>721</v>
      </c>
      <c r="G109" s="232"/>
      <c r="H109" s="233" t="s">
        <v>1</v>
      </c>
      <c r="I109" s="235"/>
      <c r="J109" s="232"/>
      <c r="K109" s="232"/>
      <c r="L109" s="236"/>
      <c r="M109" s="237"/>
      <c r="N109" s="238"/>
      <c r="O109" s="238"/>
      <c r="P109" s="238"/>
      <c r="Q109" s="238"/>
      <c r="R109" s="238"/>
      <c r="S109" s="238"/>
      <c r="T109" s="239"/>
      <c r="AT109" s="240" t="s">
        <v>169</v>
      </c>
      <c r="AU109" s="240" t="s">
        <v>79</v>
      </c>
      <c r="AV109" s="12" t="s">
        <v>21</v>
      </c>
      <c r="AW109" s="12" t="s">
        <v>34</v>
      </c>
      <c r="AX109" s="12" t="s">
        <v>71</v>
      </c>
      <c r="AY109" s="240" t="s">
        <v>156</v>
      </c>
    </row>
    <row r="110" s="13" customFormat="1">
      <c r="B110" s="241"/>
      <c r="C110" s="242"/>
      <c r="D110" s="227" t="s">
        <v>169</v>
      </c>
      <c r="E110" s="243" t="s">
        <v>1</v>
      </c>
      <c r="F110" s="244" t="s">
        <v>722</v>
      </c>
      <c r="G110" s="242"/>
      <c r="H110" s="245">
        <v>19.949999999999999</v>
      </c>
      <c r="I110" s="246"/>
      <c r="J110" s="242"/>
      <c r="K110" s="242"/>
      <c r="L110" s="247"/>
      <c r="M110" s="248"/>
      <c r="N110" s="249"/>
      <c r="O110" s="249"/>
      <c r="P110" s="249"/>
      <c r="Q110" s="249"/>
      <c r="R110" s="249"/>
      <c r="S110" s="249"/>
      <c r="T110" s="250"/>
      <c r="AT110" s="251" t="s">
        <v>169</v>
      </c>
      <c r="AU110" s="251" t="s">
        <v>79</v>
      </c>
      <c r="AV110" s="13" t="s">
        <v>79</v>
      </c>
      <c r="AW110" s="13" t="s">
        <v>34</v>
      </c>
      <c r="AX110" s="13" t="s">
        <v>21</v>
      </c>
      <c r="AY110" s="251" t="s">
        <v>156</v>
      </c>
    </row>
    <row r="111" s="1" customFormat="1" ht="22.5" customHeight="1">
      <c r="B111" s="37"/>
      <c r="C111" s="263" t="s">
        <v>198</v>
      </c>
      <c r="D111" s="263" t="s">
        <v>297</v>
      </c>
      <c r="E111" s="264" t="s">
        <v>729</v>
      </c>
      <c r="F111" s="265" t="s">
        <v>730</v>
      </c>
      <c r="G111" s="266" t="s">
        <v>282</v>
      </c>
      <c r="H111" s="267">
        <v>43.049999999999997</v>
      </c>
      <c r="I111" s="268"/>
      <c r="J111" s="269">
        <f>ROUND(I111*H111,2)</f>
        <v>0</v>
      </c>
      <c r="K111" s="265" t="s">
        <v>705</v>
      </c>
      <c r="L111" s="270"/>
      <c r="M111" s="271" t="s">
        <v>1</v>
      </c>
      <c r="N111" s="272" t="s">
        <v>42</v>
      </c>
      <c r="O111" s="78"/>
      <c r="P111" s="224">
        <f>O111*H111</f>
        <v>0</v>
      </c>
      <c r="Q111" s="224">
        <v>1</v>
      </c>
      <c r="R111" s="224">
        <f>Q111*H111</f>
        <v>43.049999999999997</v>
      </c>
      <c r="S111" s="224">
        <v>0</v>
      </c>
      <c r="T111" s="225">
        <f>S111*H111</f>
        <v>0</v>
      </c>
      <c r="AR111" s="16" t="s">
        <v>221</v>
      </c>
      <c r="AT111" s="16" t="s">
        <v>297</v>
      </c>
      <c r="AU111" s="16" t="s">
        <v>79</v>
      </c>
      <c r="AY111" s="16" t="s">
        <v>156</v>
      </c>
      <c r="BE111" s="226">
        <f>IF(N111="základní",J111,0)</f>
        <v>0</v>
      </c>
      <c r="BF111" s="226">
        <f>IF(N111="snížená",J111,0)</f>
        <v>0</v>
      </c>
      <c r="BG111" s="226">
        <f>IF(N111="zákl. přenesená",J111,0)</f>
        <v>0</v>
      </c>
      <c r="BH111" s="226">
        <f>IF(N111="sníž. přenesená",J111,0)</f>
        <v>0</v>
      </c>
      <c r="BI111" s="226">
        <f>IF(N111="nulová",J111,0)</f>
        <v>0</v>
      </c>
      <c r="BJ111" s="16" t="s">
        <v>21</v>
      </c>
      <c r="BK111" s="226">
        <f>ROUND(I111*H111,2)</f>
        <v>0</v>
      </c>
      <c r="BL111" s="16" t="s">
        <v>163</v>
      </c>
      <c r="BM111" s="16" t="s">
        <v>1403</v>
      </c>
    </row>
    <row r="112" s="1" customFormat="1">
      <c r="B112" s="37"/>
      <c r="C112" s="38"/>
      <c r="D112" s="227" t="s">
        <v>165</v>
      </c>
      <c r="E112" s="38"/>
      <c r="F112" s="228" t="s">
        <v>730</v>
      </c>
      <c r="G112" s="38"/>
      <c r="H112" s="38"/>
      <c r="I112" s="142"/>
      <c r="J112" s="38"/>
      <c r="K112" s="38"/>
      <c r="L112" s="42"/>
      <c r="M112" s="229"/>
      <c r="N112" s="78"/>
      <c r="O112" s="78"/>
      <c r="P112" s="78"/>
      <c r="Q112" s="78"/>
      <c r="R112" s="78"/>
      <c r="S112" s="78"/>
      <c r="T112" s="79"/>
      <c r="AT112" s="16" t="s">
        <v>165</v>
      </c>
      <c r="AU112" s="16" t="s">
        <v>79</v>
      </c>
    </row>
    <row r="113" s="13" customFormat="1">
      <c r="B113" s="241"/>
      <c r="C113" s="242"/>
      <c r="D113" s="227" t="s">
        <v>169</v>
      </c>
      <c r="E113" s="243" t="s">
        <v>1</v>
      </c>
      <c r="F113" s="244" t="s">
        <v>732</v>
      </c>
      <c r="G113" s="242"/>
      <c r="H113" s="245">
        <v>43.049999999999997</v>
      </c>
      <c r="I113" s="246"/>
      <c r="J113" s="242"/>
      <c r="K113" s="242"/>
      <c r="L113" s="247"/>
      <c r="M113" s="248"/>
      <c r="N113" s="249"/>
      <c r="O113" s="249"/>
      <c r="P113" s="249"/>
      <c r="Q113" s="249"/>
      <c r="R113" s="249"/>
      <c r="S113" s="249"/>
      <c r="T113" s="250"/>
      <c r="AT113" s="251" t="s">
        <v>169</v>
      </c>
      <c r="AU113" s="251" t="s">
        <v>79</v>
      </c>
      <c r="AV113" s="13" t="s">
        <v>79</v>
      </c>
      <c r="AW113" s="13" t="s">
        <v>34</v>
      </c>
      <c r="AX113" s="13" t="s">
        <v>21</v>
      </c>
      <c r="AY113" s="251" t="s">
        <v>156</v>
      </c>
    </row>
    <row r="114" s="1" customFormat="1" ht="22.5" customHeight="1">
      <c r="B114" s="37"/>
      <c r="C114" s="215" t="s">
        <v>207</v>
      </c>
      <c r="D114" s="215" t="s">
        <v>158</v>
      </c>
      <c r="E114" s="216" t="s">
        <v>733</v>
      </c>
      <c r="F114" s="217" t="s">
        <v>734</v>
      </c>
      <c r="G114" s="218" t="s">
        <v>177</v>
      </c>
      <c r="H114" s="219">
        <v>8.75</v>
      </c>
      <c r="I114" s="220"/>
      <c r="J114" s="221">
        <f>ROUND(I114*H114,2)</f>
        <v>0</v>
      </c>
      <c r="K114" s="217" t="s">
        <v>705</v>
      </c>
      <c r="L114" s="42"/>
      <c r="M114" s="222" t="s">
        <v>1</v>
      </c>
      <c r="N114" s="223" t="s">
        <v>42</v>
      </c>
      <c r="O114" s="78"/>
      <c r="P114" s="224">
        <f>O114*H114</f>
        <v>0</v>
      </c>
      <c r="Q114" s="224">
        <v>0</v>
      </c>
      <c r="R114" s="224">
        <f>Q114*H114</f>
        <v>0</v>
      </c>
      <c r="S114" s="224">
        <v>0</v>
      </c>
      <c r="T114" s="225">
        <f>S114*H114</f>
        <v>0</v>
      </c>
      <c r="AR114" s="16" t="s">
        <v>163</v>
      </c>
      <c r="AT114" s="16" t="s">
        <v>158</v>
      </c>
      <c r="AU114" s="16" t="s">
        <v>79</v>
      </c>
      <c r="AY114" s="16" t="s">
        <v>156</v>
      </c>
      <c r="BE114" s="226">
        <f>IF(N114="základní",J114,0)</f>
        <v>0</v>
      </c>
      <c r="BF114" s="226">
        <f>IF(N114="snížená",J114,0)</f>
        <v>0</v>
      </c>
      <c r="BG114" s="226">
        <f>IF(N114="zákl. přenesená",J114,0)</f>
        <v>0</v>
      </c>
      <c r="BH114" s="226">
        <f>IF(N114="sníž. přenesená",J114,0)</f>
        <v>0</v>
      </c>
      <c r="BI114" s="226">
        <f>IF(N114="nulová",J114,0)</f>
        <v>0</v>
      </c>
      <c r="BJ114" s="16" t="s">
        <v>21</v>
      </c>
      <c r="BK114" s="226">
        <f>ROUND(I114*H114,2)</f>
        <v>0</v>
      </c>
      <c r="BL114" s="16" t="s">
        <v>163</v>
      </c>
      <c r="BM114" s="16" t="s">
        <v>1404</v>
      </c>
    </row>
    <row r="115" s="1" customFormat="1">
      <c r="B115" s="37"/>
      <c r="C115" s="38"/>
      <c r="D115" s="227" t="s">
        <v>165</v>
      </c>
      <c r="E115" s="38"/>
      <c r="F115" s="228" t="s">
        <v>736</v>
      </c>
      <c r="G115" s="38"/>
      <c r="H115" s="38"/>
      <c r="I115" s="142"/>
      <c r="J115" s="38"/>
      <c r="K115" s="38"/>
      <c r="L115" s="42"/>
      <c r="M115" s="229"/>
      <c r="N115" s="78"/>
      <c r="O115" s="78"/>
      <c r="P115" s="78"/>
      <c r="Q115" s="78"/>
      <c r="R115" s="78"/>
      <c r="S115" s="78"/>
      <c r="T115" s="79"/>
      <c r="AT115" s="16" t="s">
        <v>165</v>
      </c>
      <c r="AU115" s="16" t="s">
        <v>79</v>
      </c>
    </row>
    <row r="116" s="1" customFormat="1">
      <c r="B116" s="37"/>
      <c r="C116" s="38"/>
      <c r="D116" s="227" t="s">
        <v>167</v>
      </c>
      <c r="E116" s="38"/>
      <c r="F116" s="230" t="s">
        <v>737</v>
      </c>
      <c r="G116" s="38"/>
      <c r="H116" s="38"/>
      <c r="I116" s="142"/>
      <c r="J116" s="38"/>
      <c r="K116" s="38"/>
      <c r="L116" s="42"/>
      <c r="M116" s="229"/>
      <c r="N116" s="78"/>
      <c r="O116" s="78"/>
      <c r="P116" s="78"/>
      <c r="Q116" s="78"/>
      <c r="R116" s="78"/>
      <c r="S116" s="78"/>
      <c r="T116" s="79"/>
      <c r="AT116" s="16" t="s">
        <v>167</v>
      </c>
      <c r="AU116" s="16" t="s">
        <v>79</v>
      </c>
    </row>
    <row r="117" s="1" customFormat="1">
      <c r="B117" s="37"/>
      <c r="C117" s="38"/>
      <c r="D117" s="227" t="s">
        <v>189</v>
      </c>
      <c r="E117" s="38"/>
      <c r="F117" s="230" t="s">
        <v>738</v>
      </c>
      <c r="G117" s="38"/>
      <c r="H117" s="38"/>
      <c r="I117" s="142"/>
      <c r="J117" s="38"/>
      <c r="K117" s="38"/>
      <c r="L117" s="42"/>
      <c r="M117" s="229"/>
      <c r="N117" s="78"/>
      <c r="O117" s="78"/>
      <c r="P117" s="78"/>
      <c r="Q117" s="78"/>
      <c r="R117" s="78"/>
      <c r="S117" s="78"/>
      <c r="T117" s="79"/>
      <c r="AT117" s="16" t="s">
        <v>189</v>
      </c>
      <c r="AU117" s="16" t="s">
        <v>79</v>
      </c>
    </row>
    <row r="118" s="12" customFormat="1">
      <c r="B118" s="231"/>
      <c r="C118" s="232"/>
      <c r="D118" s="227" t="s">
        <v>169</v>
      </c>
      <c r="E118" s="233" t="s">
        <v>1</v>
      </c>
      <c r="F118" s="234" t="s">
        <v>739</v>
      </c>
      <c r="G118" s="232"/>
      <c r="H118" s="233" t="s">
        <v>1</v>
      </c>
      <c r="I118" s="235"/>
      <c r="J118" s="232"/>
      <c r="K118" s="232"/>
      <c r="L118" s="236"/>
      <c r="M118" s="237"/>
      <c r="N118" s="238"/>
      <c r="O118" s="238"/>
      <c r="P118" s="238"/>
      <c r="Q118" s="238"/>
      <c r="R118" s="238"/>
      <c r="S118" s="238"/>
      <c r="T118" s="239"/>
      <c r="AT118" s="240" t="s">
        <v>169</v>
      </c>
      <c r="AU118" s="240" t="s">
        <v>79</v>
      </c>
      <c r="AV118" s="12" t="s">
        <v>21</v>
      </c>
      <c r="AW118" s="12" t="s">
        <v>34</v>
      </c>
      <c r="AX118" s="12" t="s">
        <v>71</v>
      </c>
      <c r="AY118" s="240" t="s">
        <v>156</v>
      </c>
    </row>
    <row r="119" s="13" customFormat="1">
      <c r="B119" s="241"/>
      <c r="C119" s="242"/>
      <c r="D119" s="227" t="s">
        <v>169</v>
      </c>
      <c r="E119" s="243" t="s">
        <v>1</v>
      </c>
      <c r="F119" s="244" t="s">
        <v>740</v>
      </c>
      <c r="G119" s="242"/>
      <c r="H119" s="245">
        <v>8.75</v>
      </c>
      <c r="I119" s="246"/>
      <c r="J119" s="242"/>
      <c r="K119" s="242"/>
      <c r="L119" s="247"/>
      <c r="M119" s="248"/>
      <c r="N119" s="249"/>
      <c r="O119" s="249"/>
      <c r="P119" s="249"/>
      <c r="Q119" s="249"/>
      <c r="R119" s="249"/>
      <c r="S119" s="249"/>
      <c r="T119" s="250"/>
      <c r="AT119" s="251" t="s">
        <v>169</v>
      </c>
      <c r="AU119" s="251" t="s">
        <v>79</v>
      </c>
      <c r="AV119" s="13" t="s">
        <v>79</v>
      </c>
      <c r="AW119" s="13" t="s">
        <v>34</v>
      </c>
      <c r="AX119" s="13" t="s">
        <v>21</v>
      </c>
      <c r="AY119" s="251" t="s">
        <v>156</v>
      </c>
    </row>
    <row r="120" s="1" customFormat="1" ht="22.5" customHeight="1">
      <c r="B120" s="37"/>
      <c r="C120" s="263" t="s">
        <v>215</v>
      </c>
      <c r="D120" s="263" t="s">
        <v>297</v>
      </c>
      <c r="E120" s="264" t="s">
        <v>741</v>
      </c>
      <c r="F120" s="265" t="s">
        <v>742</v>
      </c>
      <c r="G120" s="266" t="s">
        <v>519</v>
      </c>
      <c r="H120" s="267">
        <v>900</v>
      </c>
      <c r="I120" s="268"/>
      <c r="J120" s="269">
        <f>ROUND(I120*H120,2)</f>
        <v>0</v>
      </c>
      <c r="K120" s="265" t="s">
        <v>705</v>
      </c>
      <c r="L120" s="270"/>
      <c r="M120" s="271" t="s">
        <v>1</v>
      </c>
      <c r="N120" s="272" t="s">
        <v>42</v>
      </c>
      <c r="O120" s="78"/>
      <c r="P120" s="224">
        <f>O120*H120</f>
        <v>0</v>
      </c>
      <c r="Q120" s="224">
        <v>0.00018000000000000001</v>
      </c>
      <c r="R120" s="224">
        <f>Q120*H120</f>
        <v>0.16200000000000001</v>
      </c>
      <c r="S120" s="224">
        <v>0</v>
      </c>
      <c r="T120" s="225">
        <f>S120*H120</f>
        <v>0</v>
      </c>
      <c r="AR120" s="16" t="s">
        <v>221</v>
      </c>
      <c r="AT120" s="16" t="s">
        <v>297</v>
      </c>
      <c r="AU120" s="16" t="s">
        <v>79</v>
      </c>
      <c r="AY120" s="16" t="s">
        <v>156</v>
      </c>
      <c r="BE120" s="226">
        <f>IF(N120="základní",J120,0)</f>
        <v>0</v>
      </c>
      <c r="BF120" s="226">
        <f>IF(N120="snížená",J120,0)</f>
        <v>0</v>
      </c>
      <c r="BG120" s="226">
        <f>IF(N120="zákl. přenesená",J120,0)</f>
        <v>0</v>
      </c>
      <c r="BH120" s="226">
        <f>IF(N120="sníž. přenesená",J120,0)</f>
        <v>0</v>
      </c>
      <c r="BI120" s="226">
        <f>IF(N120="nulová",J120,0)</f>
        <v>0</v>
      </c>
      <c r="BJ120" s="16" t="s">
        <v>21</v>
      </c>
      <c r="BK120" s="226">
        <f>ROUND(I120*H120,2)</f>
        <v>0</v>
      </c>
      <c r="BL120" s="16" t="s">
        <v>163</v>
      </c>
      <c r="BM120" s="16" t="s">
        <v>1405</v>
      </c>
    </row>
    <row r="121" s="1" customFormat="1">
      <c r="B121" s="37"/>
      <c r="C121" s="38"/>
      <c r="D121" s="227" t="s">
        <v>165</v>
      </c>
      <c r="E121" s="38"/>
      <c r="F121" s="228" t="s">
        <v>742</v>
      </c>
      <c r="G121" s="38"/>
      <c r="H121" s="38"/>
      <c r="I121" s="142"/>
      <c r="J121" s="38"/>
      <c r="K121" s="38"/>
      <c r="L121" s="42"/>
      <c r="M121" s="229"/>
      <c r="N121" s="78"/>
      <c r="O121" s="78"/>
      <c r="P121" s="78"/>
      <c r="Q121" s="78"/>
      <c r="R121" s="78"/>
      <c r="S121" s="78"/>
      <c r="T121" s="79"/>
      <c r="AT121" s="16" t="s">
        <v>165</v>
      </c>
      <c r="AU121" s="16" t="s">
        <v>79</v>
      </c>
    </row>
    <row r="122" s="12" customFormat="1">
      <c r="B122" s="231"/>
      <c r="C122" s="232"/>
      <c r="D122" s="227" t="s">
        <v>169</v>
      </c>
      <c r="E122" s="233" t="s">
        <v>1</v>
      </c>
      <c r="F122" s="234" t="s">
        <v>1406</v>
      </c>
      <c r="G122" s="232"/>
      <c r="H122" s="233" t="s">
        <v>1</v>
      </c>
      <c r="I122" s="235"/>
      <c r="J122" s="232"/>
      <c r="K122" s="232"/>
      <c r="L122" s="236"/>
      <c r="M122" s="237"/>
      <c r="N122" s="238"/>
      <c r="O122" s="238"/>
      <c r="P122" s="238"/>
      <c r="Q122" s="238"/>
      <c r="R122" s="238"/>
      <c r="S122" s="238"/>
      <c r="T122" s="239"/>
      <c r="AT122" s="240" t="s">
        <v>169</v>
      </c>
      <c r="AU122" s="240" t="s">
        <v>79</v>
      </c>
      <c r="AV122" s="12" t="s">
        <v>21</v>
      </c>
      <c r="AW122" s="12" t="s">
        <v>34</v>
      </c>
      <c r="AX122" s="12" t="s">
        <v>71</v>
      </c>
      <c r="AY122" s="240" t="s">
        <v>156</v>
      </c>
    </row>
    <row r="123" s="13" customFormat="1">
      <c r="B123" s="241"/>
      <c r="C123" s="242"/>
      <c r="D123" s="227" t="s">
        <v>169</v>
      </c>
      <c r="E123" s="243" t="s">
        <v>1</v>
      </c>
      <c r="F123" s="244" t="s">
        <v>1407</v>
      </c>
      <c r="G123" s="242"/>
      <c r="H123" s="245">
        <v>900</v>
      </c>
      <c r="I123" s="246"/>
      <c r="J123" s="242"/>
      <c r="K123" s="242"/>
      <c r="L123" s="247"/>
      <c r="M123" s="248"/>
      <c r="N123" s="249"/>
      <c r="O123" s="249"/>
      <c r="P123" s="249"/>
      <c r="Q123" s="249"/>
      <c r="R123" s="249"/>
      <c r="S123" s="249"/>
      <c r="T123" s="250"/>
      <c r="AT123" s="251" t="s">
        <v>169</v>
      </c>
      <c r="AU123" s="251" t="s">
        <v>79</v>
      </c>
      <c r="AV123" s="13" t="s">
        <v>79</v>
      </c>
      <c r="AW123" s="13" t="s">
        <v>34</v>
      </c>
      <c r="AX123" s="13" t="s">
        <v>21</v>
      </c>
      <c r="AY123" s="251" t="s">
        <v>156</v>
      </c>
    </row>
    <row r="124" s="1" customFormat="1" ht="22.5" customHeight="1">
      <c r="B124" s="37"/>
      <c r="C124" s="215" t="s">
        <v>221</v>
      </c>
      <c r="D124" s="215" t="s">
        <v>158</v>
      </c>
      <c r="E124" s="216" t="s">
        <v>746</v>
      </c>
      <c r="F124" s="217" t="s">
        <v>747</v>
      </c>
      <c r="G124" s="218" t="s">
        <v>748</v>
      </c>
      <c r="H124" s="219">
        <v>0.01</v>
      </c>
      <c r="I124" s="220"/>
      <c r="J124" s="221">
        <f>ROUND(I124*H124,2)</f>
        <v>0</v>
      </c>
      <c r="K124" s="217" t="s">
        <v>705</v>
      </c>
      <c r="L124" s="42"/>
      <c r="M124" s="222" t="s">
        <v>1</v>
      </c>
      <c r="N124" s="223" t="s">
        <v>42</v>
      </c>
      <c r="O124" s="78"/>
      <c r="P124" s="224">
        <f>O124*H124</f>
        <v>0</v>
      </c>
      <c r="Q124" s="224">
        <v>0</v>
      </c>
      <c r="R124" s="224">
        <f>Q124*H124</f>
        <v>0</v>
      </c>
      <c r="S124" s="224">
        <v>0</v>
      </c>
      <c r="T124" s="225">
        <f>S124*H124</f>
        <v>0</v>
      </c>
      <c r="AR124" s="16" t="s">
        <v>163</v>
      </c>
      <c r="AT124" s="16" t="s">
        <v>158</v>
      </c>
      <c r="AU124" s="16" t="s">
        <v>79</v>
      </c>
      <c r="AY124" s="16" t="s">
        <v>156</v>
      </c>
      <c r="BE124" s="226">
        <f>IF(N124="základní",J124,0)</f>
        <v>0</v>
      </c>
      <c r="BF124" s="226">
        <f>IF(N124="snížená",J124,0)</f>
        <v>0</v>
      </c>
      <c r="BG124" s="226">
        <f>IF(N124="zákl. přenesená",J124,0)</f>
        <v>0</v>
      </c>
      <c r="BH124" s="226">
        <f>IF(N124="sníž. přenesená",J124,0)</f>
        <v>0</v>
      </c>
      <c r="BI124" s="226">
        <f>IF(N124="nulová",J124,0)</f>
        <v>0</v>
      </c>
      <c r="BJ124" s="16" t="s">
        <v>21</v>
      </c>
      <c r="BK124" s="226">
        <f>ROUND(I124*H124,2)</f>
        <v>0</v>
      </c>
      <c r="BL124" s="16" t="s">
        <v>163</v>
      </c>
      <c r="BM124" s="16" t="s">
        <v>1408</v>
      </c>
    </row>
    <row r="125" s="1" customFormat="1">
      <c r="B125" s="37"/>
      <c r="C125" s="38"/>
      <c r="D125" s="227" t="s">
        <v>165</v>
      </c>
      <c r="E125" s="38"/>
      <c r="F125" s="228" t="s">
        <v>750</v>
      </c>
      <c r="G125" s="38"/>
      <c r="H125" s="38"/>
      <c r="I125" s="142"/>
      <c r="J125" s="38"/>
      <c r="K125" s="38"/>
      <c r="L125" s="42"/>
      <c r="M125" s="229"/>
      <c r="N125" s="78"/>
      <c r="O125" s="78"/>
      <c r="P125" s="78"/>
      <c r="Q125" s="78"/>
      <c r="R125" s="78"/>
      <c r="S125" s="78"/>
      <c r="T125" s="79"/>
      <c r="AT125" s="16" t="s">
        <v>165</v>
      </c>
      <c r="AU125" s="16" t="s">
        <v>79</v>
      </c>
    </row>
    <row r="126" s="1" customFormat="1">
      <c r="B126" s="37"/>
      <c r="C126" s="38"/>
      <c r="D126" s="227" t="s">
        <v>167</v>
      </c>
      <c r="E126" s="38"/>
      <c r="F126" s="230" t="s">
        <v>751</v>
      </c>
      <c r="G126" s="38"/>
      <c r="H126" s="38"/>
      <c r="I126" s="142"/>
      <c r="J126" s="38"/>
      <c r="K126" s="38"/>
      <c r="L126" s="42"/>
      <c r="M126" s="229"/>
      <c r="N126" s="78"/>
      <c r="O126" s="78"/>
      <c r="P126" s="78"/>
      <c r="Q126" s="78"/>
      <c r="R126" s="78"/>
      <c r="S126" s="78"/>
      <c r="T126" s="79"/>
      <c r="AT126" s="16" t="s">
        <v>167</v>
      </c>
      <c r="AU126" s="16" t="s">
        <v>79</v>
      </c>
    </row>
    <row r="127" s="1" customFormat="1">
      <c r="B127" s="37"/>
      <c r="C127" s="38"/>
      <c r="D127" s="227" t="s">
        <v>189</v>
      </c>
      <c r="E127" s="38"/>
      <c r="F127" s="230" t="s">
        <v>752</v>
      </c>
      <c r="G127" s="38"/>
      <c r="H127" s="38"/>
      <c r="I127" s="142"/>
      <c r="J127" s="38"/>
      <c r="K127" s="38"/>
      <c r="L127" s="42"/>
      <c r="M127" s="229"/>
      <c r="N127" s="78"/>
      <c r="O127" s="78"/>
      <c r="P127" s="78"/>
      <c r="Q127" s="78"/>
      <c r="R127" s="78"/>
      <c r="S127" s="78"/>
      <c r="T127" s="79"/>
      <c r="AT127" s="16" t="s">
        <v>189</v>
      </c>
      <c r="AU127" s="16" t="s">
        <v>79</v>
      </c>
    </row>
    <row r="128" s="12" customFormat="1">
      <c r="B128" s="231"/>
      <c r="C128" s="232"/>
      <c r="D128" s="227" t="s">
        <v>169</v>
      </c>
      <c r="E128" s="233" t="s">
        <v>1</v>
      </c>
      <c r="F128" s="234" t="s">
        <v>753</v>
      </c>
      <c r="G128" s="232"/>
      <c r="H128" s="233" t="s">
        <v>1</v>
      </c>
      <c r="I128" s="235"/>
      <c r="J128" s="232"/>
      <c r="K128" s="232"/>
      <c r="L128" s="236"/>
      <c r="M128" s="237"/>
      <c r="N128" s="238"/>
      <c r="O128" s="238"/>
      <c r="P128" s="238"/>
      <c r="Q128" s="238"/>
      <c r="R128" s="238"/>
      <c r="S128" s="238"/>
      <c r="T128" s="239"/>
      <c r="AT128" s="240" t="s">
        <v>169</v>
      </c>
      <c r="AU128" s="240" t="s">
        <v>79</v>
      </c>
      <c r="AV128" s="12" t="s">
        <v>21</v>
      </c>
      <c r="AW128" s="12" t="s">
        <v>34</v>
      </c>
      <c r="AX128" s="12" t="s">
        <v>71</v>
      </c>
      <c r="AY128" s="240" t="s">
        <v>156</v>
      </c>
    </row>
    <row r="129" s="13" customFormat="1">
      <c r="B129" s="241"/>
      <c r="C129" s="242"/>
      <c r="D129" s="227" t="s">
        <v>169</v>
      </c>
      <c r="E129" s="243" t="s">
        <v>1</v>
      </c>
      <c r="F129" s="244" t="s">
        <v>754</v>
      </c>
      <c r="G129" s="242"/>
      <c r="H129" s="245">
        <v>0.01</v>
      </c>
      <c r="I129" s="246"/>
      <c r="J129" s="242"/>
      <c r="K129" s="242"/>
      <c r="L129" s="247"/>
      <c r="M129" s="248"/>
      <c r="N129" s="249"/>
      <c r="O129" s="249"/>
      <c r="P129" s="249"/>
      <c r="Q129" s="249"/>
      <c r="R129" s="249"/>
      <c r="S129" s="249"/>
      <c r="T129" s="250"/>
      <c r="AT129" s="251" t="s">
        <v>169</v>
      </c>
      <c r="AU129" s="251" t="s">
        <v>79</v>
      </c>
      <c r="AV129" s="13" t="s">
        <v>79</v>
      </c>
      <c r="AW129" s="13" t="s">
        <v>34</v>
      </c>
      <c r="AX129" s="13" t="s">
        <v>21</v>
      </c>
      <c r="AY129" s="251" t="s">
        <v>156</v>
      </c>
    </row>
    <row r="130" s="1" customFormat="1" ht="22.5" customHeight="1">
      <c r="B130" s="37"/>
      <c r="C130" s="215" t="s">
        <v>227</v>
      </c>
      <c r="D130" s="215" t="s">
        <v>158</v>
      </c>
      <c r="E130" s="216" t="s">
        <v>755</v>
      </c>
      <c r="F130" s="217" t="s">
        <v>756</v>
      </c>
      <c r="G130" s="218" t="s">
        <v>748</v>
      </c>
      <c r="H130" s="219">
        <v>0.01</v>
      </c>
      <c r="I130" s="220"/>
      <c r="J130" s="221">
        <f>ROUND(I130*H130,2)</f>
        <v>0</v>
      </c>
      <c r="K130" s="217" t="s">
        <v>705</v>
      </c>
      <c r="L130" s="42"/>
      <c r="M130" s="222" t="s">
        <v>1</v>
      </c>
      <c r="N130" s="223" t="s">
        <v>42</v>
      </c>
      <c r="O130" s="78"/>
      <c r="P130" s="224">
        <f>O130*H130</f>
        <v>0</v>
      </c>
      <c r="Q130" s="224">
        <v>0</v>
      </c>
      <c r="R130" s="224">
        <f>Q130*H130</f>
        <v>0</v>
      </c>
      <c r="S130" s="224">
        <v>0</v>
      </c>
      <c r="T130" s="225">
        <f>S130*H130</f>
        <v>0</v>
      </c>
      <c r="AR130" s="16" t="s">
        <v>163</v>
      </c>
      <c r="AT130" s="16" t="s">
        <v>158</v>
      </c>
      <c r="AU130" s="16" t="s">
        <v>79</v>
      </c>
      <c r="AY130" s="16" t="s">
        <v>156</v>
      </c>
      <c r="BE130" s="226">
        <f>IF(N130="základní",J130,0)</f>
        <v>0</v>
      </c>
      <c r="BF130" s="226">
        <f>IF(N130="snížená",J130,0)</f>
        <v>0</v>
      </c>
      <c r="BG130" s="226">
        <f>IF(N130="zákl. přenesená",J130,0)</f>
        <v>0</v>
      </c>
      <c r="BH130" s="226">
        <f>IF(N130="sníž. přenesená",J130,0)</f>
        <v>0</v>
      </c>
      <c r="BI130" s="226">
        <f>IF(N130="nulová",J130,0)</f>
        <v>0</v>
      </c>
      <c r="BJ130" s="16" t="s">
        <v>21</v>
      </c>
      <c r="BK130" s="226">
        <f>ROUND(I130*H130,2)</f>
        <v>0</v>
      </c>
      <c r="BL130" s="16" t="s">
        <v>163</v>
      </c>
      <c r="BM130" s="16" t="s">
        <v>1409</v>
      </c>
    </row>
    <row r="131" s="1" customFormat="1">
      <c r="B131" s="37"/>
      <c r="C131" s="38"/>
      <c r="D131" s="227" t="s">
        <v>165</v>
      </c>
      <c r="E131" s="38"/>
      <c r="F131" s="228" t="s">
        <v>758</v>
      </c>
      <c r="G131" s="38"/>
      <c r="H131" s="38"/>
      <c r="I131" s="142"/>
      <c r="J131" s="38"/>
      <c r="K131" s="38"/>
      <c r="L131" s="42"/>
      <c r="M131" s="229"/>
      <c r="N131" s="78"/>
      <c r="O131" s="78"/>
      <c r="P131" s="78"/>
      <c r="Q131" s="78"/>
      <c r="R131" s="78"/>
      <c r="S131" s="78"/>
      <c r="T131" s="79"/>
      <c r="AT131" s="16" t="s">
        <v>165</v>
      </c>
      <c r="AU131" s="16" t="s">
        <v>79</v>
      </c>
    </row>
    <row r="132" s="1" customFormat="1">
      <c r="B132" s="37"/>
      <c r="C132" s="38"/>
      <c r="D132" s="227" t="s">
        <v>167</v>
      </c>
      <c r="E132" s="38"/>
      <c r="F132" s="230" t="s">
        <v>759</v>
      </c>
      <c r="G132" s="38"/>
      <c r="H132" s="38"/>
      <c r="I132" s="142"/>
      <c r="J132" s="38"/>
      <c r="K132" s="38"/>
      <c r="L132" s="42"/>
      <c r="M132" s="229"/>
      <c r="N132" s="78"/>
      <c r="O132" s="78"/>
      <c r="P132" s="78"/>
      <c r="Q132" s="78"/>
      <c r="R132" s="78"/>
      <c r="S132" s="78"/>
      <c r="T132" s="79"/>
      <c r="AT132" s="16" t="s">
        <v>167</v>
      </c>
      <c r="AU132" s="16" t="s">
        <v>79</v>
      </c>
    </row>
    <row r="133" s="1" customFormat="1">
      <c r="B133" s="37"/>
      <c r="C133" s="38"/>
      <c r="D133" s="227" t="s">
        <v>189</v>
      </c>
      <c r="E133" s="38"/>
      <c r="F133" s="230" t="s">
        <v>760</v>
      </c>
      <c r="G133" s="38"/>
      <c r="H133" s="38"/>
      <c r="I133" s="142"/>
      <c r="J133" s="38"/>
      <c r="K133" s="38"/>
      <c r="L133" s="42"/>
      <c r="M133" s="229"/>
      <c r="N133" s="78"/>
      <c r="O133" s="78"/>
      <c r="P133" s="78"/>
      <c r="Q133" s="78"/>
      <c r="R133" s="78"/>
      <c r="S133" s="78"/>
      <c r="T133" s="79"/>
      <c r="AT133" s="16" t="s">
        <v>189</v>
      </c>
      <c r="AU133" s="16" t="s">
        <v>79</v>
      </c>
    </row>
    <row r="134" s="12" customFormat="1">
      <c r="B134" s="231"/>
      <c r="C134" s="232"/>
      <c r="D134" s="227" t="s">
        <v>169</v>
      </c>
      <c r="E134" s="233" t="s">
        <v>1</v>
      </c>
      <c r="F134" s="234" t="s">
        <v>753</v>
      </c>
      <c r="G134" s="232"/>
      <c r="H134" s="233" t="s">
        <v>1</v>
      </c>
      <c r="I134" s="235"/>
      <c r="J134" s="232"/>
      <c r="K134" s="232"/>
      <c r="L134" s="236"/>
      <c r="M134" s="237"/>
      <c r="N134" s="238"/>
      <c r="O134" s="238"/>
      <c r="P134" s="238"/>
      <c r="Q134" s="238"/>
      <c r="R134" s="238"/>
      <c r="S134" s="238"/>
      <c r="T134" s="239"/>
      <c r="AT134" s="240" t="s">
        <v>169</v>
      </c>
      <c r="AU134" s="240" t="s">
        <v>79</v>
      </c>
      <c r="AV134" s="12" t="s">
        <v>21</v>
      </c>
      <c r="AW134" s="12" t="s">
        <v>34</v>
      </c>
      <c r="AX134" s="12" t="s">
        <v>71</v>
      </c>
      <c r="AY134" s="240" t="s">
        <v>156</v>
      </c>
    </row>
    <row r="135" s="13" customFormat="1">
      <c r="B135" s="241"/>
      <c r="C135" s="242"/>
      <c r="D135" s="227" t="s">
        <v>169</v>
      </c>
      <c r="E135" s="243" t="s">
        <v>1</v>
      </c>
      <c r="F135" s="244" t="s">
        <v>754</v>
      </c>
      <c r="G135" s="242"/>
      <c r="H135" s="245">
        <v>0.01</v>
      </c>
      <c r="I135" s="246"/>
      <c r="J135" s="242"/>
      <c r="K135" s="242"/>
      <c r="L135" s="247"/>
      <c r="M135" s="248"/>
      <c r="N135" s="249"/>
      <c r="O135" s="249"/>
      <c r="P135" s="249"/>
      <c r="Q135" s="249"/>
      <c r="R135" s="249"/>
      <c r="S135" s="249"/>
      <c r="T135" s="250"/>
      <c r="AT135" s="251" t="s">
        <v>169</v>
      </c>
      <c r="AU135" s="251" t="s">
        <v>79</v>
      </c>
      <c r="AV135" s="13" t="s">
        <v>79</v>
      </c>
      <c r="AW135" s="13" t="s">
        <v>34</v>
      </c>
      <c r="AX135" s="13" t="s">
        <v>21</v>
      </c>
      <c r="AY135" s="251" t="s">
        <v>156</v>
      </c>
    </row>
    <row r="136" s="1" customFormat="1" ht="22.5" customHeight="1">
      <c r="B136" s="37"/>
      <c r="C136" s="263" t="s">
        <v>26</v>
      </c>
      <c r="D136" s="263" t="s">
        <v>297</v>
      </c>
      <c r="E136" s="264" t="s">
        <v>761</v>
      </c>
      <c r="F136" s="265" t="s">
        <v>762</v>
      </c>
      <c r="G136" s="266" t="s">
        <v>519</v>
      </c>
      <c r="H136" s="267">
        <v>1800</v>
      </c>
      <c r="I136" s="268"/>
      <c r="J136" s="269">
        <f>ROUND(I136*H136,2)</f>
        <v>0</v>
      </c>
      <c r="K136" s="265" t="s">
        <v>705</v>
      </c>
      <c r="L136" s="270"/>
      <c r="M136" s="271" t="s">
        <v>1</v>
      </c>
      <c r="N136" s="272" t="s">
        <v>42</v>
      </c>
      <c r="O136" s="78"/>
      <c r="P136" s="224">
        <f>O136*H136</f>
        <v>0</v>
      </c>
      <c r="Q136" s="224">
        <v>0.00123</v>
      </c>
      <c r="R136" s="224">
        <f>Q136*H136</f>
        <v>2.214</v>
      </c>
      <c r="S136" s="224">
        <v>0</v>
      </c>
      <c r="T136" s="225">
        <f>S136*H136</f>
        <v>0</v>
      </c>
      <c r="AR136" s="16" t="s">
        <v>221</v>
      </c>
      <c r="AT136" s="16" t="s">
        <v>297</v>
      </c>
      <c r="AU136" s="16" t="s">
        <v>79</v>
      </c>
      <c r="AY136" s="16" t="s">
        <v>156</v>
      </c>
      <c r="BE136" s="226">
        <f>IF(N136="základní",J136,0)</f>
        <v>0</v>
      </c>
      <c r="BF136" s="226">
        <f>IF(N136="snížená",J136,0)</f>
        <v>0</v>
      </c>
      <c r="BG136" s="226">
        <f>IF(N136="zákl. přenesená",J136,0)</f>
        <v>0</v>
      </c>
      <c r="BH136" s="226">
        <f>IF(N136="sníž. přenesená",J136,0)</f>
        <v>0</v>
      </c>
      <c r="BI136" s="226">
        <f>IF(N136="nulová",J136,0)</f>
        <v>0</v>
      </c>
      <c r="BJ136" s="16" t="s">
        <v>21</v>
      </c>
      <c r="BK136" s="226">
        <f>ROUND(I136*H136,2)</f>
        <v>0</v>
      </c>
      <c r="BL136" s="16" t="s">
        <v>163</v>
      </c>
      <c r="BM136" s="16" t="s">
        <v>1410</v>
      </c>
    </row>
    <row r="137" s="1" customFormat="1">
      <c r="B137" s="37"/>
      <c r="C137" s="38"/>
      <c r="D137" s="227" t="s">
        <v>165</v>
      </c>
      <c r="E137" s="38"/>
      <c r="F137" s="228" t="s">
        <v>762</v>
      </c>
      <c r="G137" s="38"/>
      <c r="H137" s="38"/>
      <c r="I137" s="142"/>
      <c r="J137" s="38"/>
      <c r="K137" s="38"/>
      <c r="L137" s="42"/>
      <c r="M137" s="229"/>
      <c r="N137" s="78"/>
      <c r="O137" s="78"/>
      <c r="P137" s="78"/>
      <c r="Q137" s="78"/>
      <c r="R137" s="78"/>
      <c r="S137" s="78"/>
      <c r="T137" s="79"/>
      <c r="AT137" s="16" t="s">
        <v>165</v>
      </c>
      <c r="AU137" s="16" t="s">
        <v>79</v>
      </c>
    </row>
    <row r="138" s="12" customFormat="1">
      <c r="B138" s="231"/>
      <c r="C138" s="232"/>
      <c r="D138" s="227" t="s">
        <v>169</v>
      </c>
      <c r="E138" s="233" t="s">
        <v>1</v>
      </c>
      <c r="F138" s="234" t="s">
        <v>1406</v>
      </c>
      <c r="G138" s="232"/>
      <c r="H138" s="233" t="s">
        <v>1</v>
      </c>
      <c r="I138" s="235"/>
      <c r="J138" s="232"/>
      <c r="K138" s="232"/>
      <c r="L138" s="236"/>
      <c r="M138" s="237"/>
      <c r="N138" s="238"/>
      <c r="O138" s="238"/>
      <c r="P138" s="238"/>
      <c r="Q138" s="238"/>
      <c r="R138" s="238"/>
      <c r="S138" s="238"/>
      <c r="T138" s="239"/>
      <c r="AT138" s="240" t="s">
        <v>169</v>
      </c>
      <c r="AU138" s="240" t="s">
        <v>79</v>
      </c>
      <c r="AV138" s="12" t="s">
        <v>21</v>
      </c>
      <c r="AW138" s="12" t="s">
        <v>34</v>
      </c>
      <c r="AX138" s="12" t="s">
        <v>71</v>
      </c>
      <c r="AY138" s="240" t="s">
        <v>156</v>
      </c>
    </row>
    <row r="139" s="13" customFormat="1">
      <c r="B139" s="241"/>
      <c r="C139" s="242"/>
      <c r="D139" s="227" t="s">
        <v>169</v>
      </c>
      <c r="E139" s="243" t="s">
        <v>1</v>
      </c>
      <c r="F139" s="244" t="s">
        <v>1411</v>
      </c>
      <c r="G139" s="242"/>
      <c r="H139" s="245">
        <v>1800</v>
      </c>
      <c r="I139" s="246"/>
      <c r="J139" s="242"/>
      <c r="K139" s="242"/>
      <c r="L139" s="247"/>
      <c r="M139" s="248"/>
      <c r="N139" s="249"/>
      <c r="O139" s="249"/>
      <c r="P139" s="249"/>
      <c r="Q139" s="249"/>
      <c r="R139" s="249"/>
      <c r="S139" s="249"/>
      <c r="T139" s="250"/>
      <c r="AT139" s="251" t="s">
        <v>169</v>
      </c>
      <c r="AU139" s="251" t="s">
        <v>79</v>
      </c>
      <c r="AV139" s="13" t="s">
        <v>79</v>
      </c>
      <c r="AW139" s="13" t="s">
        <v>34</v>
      </c>
      <c r="AX139" s="13" t="s">
        <v>21</v>
      </c>
      <c r="AY139" s="251" t="s">
        <v>156</v>
      </c>
    </row>
    <row r="140" s="1" customFormat="1" ht="22.5" customHeight="1">
      <c r="B140" s="37"/>
      <c r="C140" s="215" t="s">
        <v>240</v>
      </c>
      <c r="D140" s="215" t="s">
        <v>158</v>
      </c>
      <c r="E140" s="216" t="s">
        <v>765</v>
      </c>
      <c r="F140" s="217" t="s">
        <v>766</v>
      </c>
      <c r="G140" s="218" t="s">
        <v>519</v>
      </c>
      <c r="H140" s="219">
        <v>4</v>
      </c>
      <c r="I140" s="220"/>
      <c r="J140" s="221">
        <f>ROUND(I140*H140,2)</f>
        <v>0</v>
      </c>
      <c r="K140" s="217" t="s">
        <v>705</v>
      </c>
      <c r="L140" s="42"/>
      <c r="M140" s="222" t="s">
        <v>1</v>
      </c>
      <c r="N140" s="223" t="s">
        <v>42</v>
      </c>
      <c r="O140" s="78"/>
      <c r="P140" s="224">
        <f>O140*H140</f>
        <v>0</v>
      </c>
      <c r="Q140" s="224">
        <v>0</v>
      </c>
      <c r="R140" s="224">
        <f>Q140*H140</f>
        <v>0</v>
      </c>
      <c r="S140" s="224">
        <v>0</v>
      </c>
      <c r="T140" s="225">
        <f>S140*H140</f>
        <v>0</v>
      </c>
      <c r="AR140" s="16" t="s">
        <v>163</v>
      </c>
      <c r="AT140" s="16" t="s">
        <v>158</v>
      </c>
      <c r="AU140" s="16" t="s">
        <v>79</v>
      </c>
      <c r="AY140" s="16" t="s">
        <v>156</v>
      </c>
      <c r="BE140" s="226">
        <f>IF(N140="základní",J140,0)</f>
        <v>0</v>
      </c>
      <c r="BF140" s="226">
        <f>IF(N140="snížená",J140,0)</f>
        <v>0</v>
      </c>
      <c r="BG140" s="226">
        <f>IF(N140="zákl. přenesená",J140,0)</f>
        <v>0</v>
      </c>
      <c r="BH140" s="226">
        <f>IF(N140="sníž. přenesená",J140,0)</f>
        <v>0</v>
      </c>
      <c r="BI140" s="226">
        <f>IF(N140="nulová",J140,0)</f>
        <v>0</v>
      </c>
      <c r="BJ140" s="16" t="s">
        <v>21</v>
      </c>
      <c r="BK140" s="226">
        <f>ROUND(I140*H140,2)</f>
        <v>0</v>
      </c>
      <c r="BL140" s="16" t="s">
        <v>163</v>
      </c>
      <c r="BM140" s="16" t="s">
        <v>1412</v>
      </c>
    </row>
    <row r="141" s="1" customFormat="1">
      <c r="B141" s="37"/>
      <c r="C141" s="38"/>
      <c r="D141" s="227" t="s">
        <v>165</v>
      </c>
      <c r="E141" s="38"/>
      <c r="F141" s="228" t="s">
        <v>768</v>
      </c>
      <c r="G141" s="38"/>
      <c r="H141" s="38"/>
      <c r="I141" s="142"/>
      <c r="J141" s="38"/>
      <c r="K141" s="38"/>
      <c r="L141" s="42"/>
      <c r="M141" s="229"/>
      <c r="N141" s="78"/>
      <c r="O141" s="78"/>
      <c r="P141" s="78"/>
      <c r="Q141" s="78"/>
      <c r="R141" s="78"/>
      <c r="S141" s="78"/>
      <c r="T141" s="79"/>
      <c r="AT141" s="16" t="s">
        <v>165</v>
      </c>
      <c r="AU141" s="16" t="s">
        <v>79</v>
      </c>
    </row>
    <row r="142" s="1" customFormat="1">
      <c r="B142" s="37"/>
      <c r="C142" s="38"/>
      <c r="D142" s="227" t="s">
        <v>167</v>
      </c>
      <c r="E142" s="38"/>
      <c r="F142" s="230" t="s">
        <v>769</v>
      </c>
      <c r="G142" s="38"/>
      <c r="H142" s="38"/>
      <c r="I142" s="142"/>
      <c r="J142" s="38"/>
      <c r="K142" s="38"/>
      <c r="L142" s="42"/>
      <c r="M142" s="229"/>
      <c r="N142" s="78"/>
      <c r="O142" s="78"/>
      <c r="P142" s="78"/>
      <c r="Q142" s="78"/>
      <c r="R142" s="78"/>
      <c r="S142" s="78"/>
      <c r="T142" s="79"/>
      <c r="AT142" s="16" t="s">
        <v>167</v>
      </c>
      <c r="AU142" s="16" t="s">
        <v>79</v>
      </c>
    </row>
    <row r="143" s="12" customFormat="1">
      <c r="B143" s="231"/>
      <c r="C143" s="232"/>
      <c r="D143" s="227" t="s">
        <v>169</v>
      </c>
      <c r="E143" s="233" t="s">
        <v>1</v>
      </c>
      <c r="F143" s="234" t="s">
        <v>770</v>
      </c>
      <c r="G143" s="232"/>
      <c r="H143" s="233" t="s">
        <v>1</v>
      </c>
      <c r="I143" s="235"/>
      <c r="J143" s="232"/>
      <c r="K143" s="232"/>
      <c r="L143" s="236"/>
      <c r="M143" s="237"/>
      <c r="N143" s="238"/>
      <c r="O143" s="238"/>
      <c r="P143" s="238"/>
      <c r="Q143" s="238"/>
      <c r="R143" s="238"/>
      <c r="S143" s="238"/>
      <c r="T143" s="239"/>
      <c r="AT143" s="240" t="s">
        <v>169</v>
      </c>
      <c r="AU143" s="240" t="s">
        <v>79</v>
      </c>
      <c r="AV143" s="12" t="s">
        <v>21</v>
      </c>
      <c r="AW143" s="12" t="s">
        <v>34</v>
      </c>
      <c r="AX143" s="12" t="s">
        <v>71</v>
      </c>
      <c r="AY143" s="240" t="s">
        <v>156</v>
      </c>
    </row>
    <row r="144" s="13" customFormat="1">
      <c r="B144" s="241"/>
      <c r="C144" s="242"/>
      <c r="D144" s="227" t="s">
        <v>169</v>
      </c>
      <c r="E144" s="243" t="s">
        <v>1</v>
      </c>
      <c r="F144" s="244" t="s">
        <v>79</v>
      </c>
      <c r="G144" s="242"/>
      <c r="H144" s="245">
        <v>2</v>
      </c>
      <c r="I144" s="246"/>
      <c r="J144" s="242"/>
      <c r="K144" s="242"/>
      <c r="L144" s="247"/>
      <c r="M144" s="248"/>
      <c r="N144" s="249"/>
      <c r="O144" s="249"/>
      <c r="P144" s="249"/>
      <c r="Q144" s="249"/>
      <c r="R144" s="249"/>
      <c r="S144" s="249"/>
      <c r="T144" s="250"/>
      <c r="AT144" s="251" t="s">
        <v>169</v>
      </c>
      <c r="AU144" s="251" t="s">
        <v>79</v>
      </c>
      <c r="AV144" s="13" t="s">
        <v>79</v>
      </c>
      <c r="AW144" s="13" t="s">
        <v>34</v>
      </c>
      <c r="AX144" s="13" t="s">
        <v>71</v>
      </c>
      <c r="AY144" s="251" t="s">
        <v>156</v>
      </c>
    </row>
    <row r="145" s="12" customFormat="1">
      <c r="B145" s="231"/>
      <c r="C145" s="232"/>
      <c r="D145" s="227" t="s">
        <v>169</v>
      </c>
      <c r="E145" s="233" t="s">
        <v>1</v>
      </c>
      <c r="F145" s="234" t="s">
        <v>771</v>
      </c>
      <c r="G145" s="232"/>
      <c r="H145" s="233" t="s">
        <v>1</v>
      </c>
      <c r="I145" s="235"/>
      <c r="J145" s="232"/>
      <c r="K145" s="232"/>
      <c r="L145" s="236"/>
      <c r="M145" s="237"/>
      <c r="N145" s="238"/>
      <c r="O145" s="238"/>
      <c r="P145" s="238"/>
      <c r="Q145" s="238"/>
      <c r="R145" s="238"/>
      <c r="S145" s="238"/>
      <c r="T145" s="239"/>
      <c r="AT145" s="240" t="s">
        <v>169</v>
      </c>
      <c r="AU145" s="240" t="s">
        <v>79</v>
      </c>
      <c r="AV145" s="12" t="s">
        <v>21</v>
      </c>
      <c r="AW145" s="12" t="s">
        <v>34</v>
      </c>
      <c r="AX145" s="12" t="s">
        <v>71</v>
      </c>
      <c r="AY145" s="240" t="s">
        <v>156</v>
      </c>
    </row>
    <row r="146" s="13" customFormat="1">
      <c r="B146" s="241"/>
      <c r="C146" s="242"/>
      <c r="D146" s="227" t="s">
        <v>169</v>
      </c>
      <c r="E146" s="243" t="s">
        <v>1</v>
      </c>
      <c r="F146" s="244" t="s">
        <v>79</v>
      </c>
      <c r="G146" s="242"/>
      <c r="H146" s="245">
        <v>2</v>
      </c>
      <c r="I146" s="246"/>
      <c r="J146" s="242"/>
      <c r="K146" s="242"/>
      <c r="L146" s="247"/>
      <c r="M146" s="248"/>
      <c r="N146" s="249"/>
      <c r="O146" s="249"/>
      <c r="P146" s="249"/>
      <c r="Q146" s="249"/>
      <c r="R146" s="249"/>
      <c r="S146" s="249"/>
      <c r="T146" s="250"/>
      <c r="AT146" s="251" t="s">
        <v>169</v>
      </c>
      <c r="AU146" s="251" t="s">
        <v>79</v>
      </c>
      <c r="AV146" s="13" t="s">
        <v>79</v>
      </c>
      <c r="AW146" s="13" t="s">
        <v>34</v>
      </c>
      <c r="AX146" s="13" t="s">
        <v>71</v>
      </c>
      <c r="AY146" s="251" t="s">
        <v>156</v>
      </c>
    </row>
    <row r="147" s="14" customFormat="1">
      <c r="B147" s="252"/>
      <c r="C147" s="253"/>
      <c r="D147" s="227" t="s">
        <v>169</v>
      </c>
      <c r="E147" s="254" t="s">
        <v>1</v>
      </c>
      <c r="F147" s="255" t="s">
        <v>174</v>
      </c>
      <c r="G147" s="253"/>
      <c r="H147" s="256">
        <v>4</v>
      </c>
      <c r="I147" s="257"/>
      <c r="J147" s="253"/>
      <c r="K147" s="253"/>
      <c r="L147" s="258"/>
      <c r="M147" s="259"/>
      <c r="N147" s="260"/>
      <c r="O147" s="260"/>
      <c r="P147" s="260"/>
      <c r="Q147" s="260"/>
      <c r="R147" s="260"/>
      <c r="S147" s="260"/>
      <c r="T147" s="261"/>
      <c r="AT147" s="262" t="s">
        <v>169</v>
      </c>
      <c r="AU147" s="262" t="s">
        <v>79</v>
      </c>
      <c r="AV147" s="14" t="s">
        <v>163</v>
      </c>
      <c r="AW147" s="14" t="s">
        <v>34</v>
      </c>
      <c r="AX147" s="14" t="s">
        <v>21</v>
      </c>
      <c r="AY147" s="262" t="s">
        <v>156</v>
      </c>
    </row>
    <row r="148" s="1" customFormat="1" ht="22.5" customHeight="1">
      <c r="B148" s="37"/>
      <c r="C148" s="215" t="s">
        <v>248</v>
      </c>
      <c r="D148" s="215" t="s">
        <v>158</v>
      </c>
      <c r="E148" s="216" t="s">
        <v>772</v>
      </c>
      <c r="F148" s="217" t="s">
        <v>773</v>
      </c>
      <c r="G148" s="218" t="s">
        <v>519</v>
      </c>
      <c r="H148" s="219">
        <v>8</v>
      </c>
      <c r="I148" s="220"/>
      <c r="J148" s="221">
        <f>ROUND(I148*H148,2)</f>
        <v>0</v>
      </c>
      <c r="K148" s="217" t="s">
        <v>705</v>
      </c>
      <c r="L148" s="42"/>
      <c r="M148" s="222" t="s">
        <v>1</v>
      </c>
      <c r="N148" s="223" t="s">
        <v>42</v>
      </c>
      <c r="O148" s="78"/>
      <c r="P148" s="224">
        <f>O148*H148</f>
        <v>0</v>
      </c>
      <c r="Q148" s="224">
        <v>0</v>
      </c>
      <c r="R148" s="224">
        <f>Q148*H148</f>
        <v>0</v>
      </c>
      <c r="S148" s="224">
        <v>0</v>
      </c>
      <c r="T148" s="225">
        <f>S148*H148</f>
        <v>0</v>
      </c>
      <c r="AR148" s="16" t="s">
        <v>163</v>
      </c>
      <c r="AT148" s="16" t="s">
        <v>158</v>
      </c>
      <c r="AU148" s="16" t="s">
        <v>79</v>
      </c>
      <c r="AY148" s="16" t="s">
        <v>156</v>
      </c>
      <c r="BE148" s="226">
        <f>IF(N148="základní",J148,0)</f>
        <v>0</v>
      </c>
      <c r="BF148" s="226">
        <f>IF(N148="snížená",J148,0)</f>
        <v>0</v>
      </c>
      <c r="BG148" s="226">
        <f>IF(N148="zákl. přenesená",J148,0)</f>
        <v>0</v>
      </c>
      <c r="BH148" s="226">
        <f>IF(N148="sníž. přenesená",J148,0)</f>
        <v>0</v>
      </c>
      <c r="BI148" s="226">
        <f>IF(N148="nulová",J148,0)</f>
        <v>0</v>
      </c>
      <c r="BJ148" s="16" t="s">
        <v>21</v>
      </c>
      <c r="BK148" s="226">
        <f>ROUND(I148*H148,2)</f>
        <v>0</v>
      </c>
      <c r="BL148" s="16" t="s">
        <v>163</v>
      </c>
      <c r="BM148" s="16" t="s">
        <v>1413</v>
      </c>
    </row>
    <row r="149" s="1" customFormat="1">
      <c r="B149" s="37"/>
      <c r="C149" s="38"/>
      <c r="D149" s="227" t="s">
        <v>165</v>
      </c>
      <c r="E149" s="38"/>
      <c r="F149" s="228" t="s">
        <v>775</v>
      </c>
      <c r="G149" s="38"/>
      <c r="H149" s="38"/>
      <c r="I149" s="142"/>
      <c r="J149" s="38"/>
      <c r="K149" s="38"/>
      <c r="L149" s="42"/>
      <c r="M149" s="229"/>
      <c r="N149" s="78"/>
      <c r="O149" s="78"/>
      <c r="P149" s="78"/>
      <c r="Q149" s="78"/>
      <c r="R149" s="78"/>
      <c r="S149" s="78"/>
      <c r="T149" s="79"/>
      <c r="AT149" s="16" t="s">
        <v>165</v>
      </c>
      <c r="AU149" s="16" t="s">
        <v>79</v>
      </c>
    </row>
    <row r="150" s="1" customFormat="1">
      <c r="B150" s="37"/>
      <c r="C150" s="38"/>
      <c r="D150" s="227" t="s">
        <v>167</v>
      </c>
      <c r="E150" s="38"/>
      <c r="F150" s="230" t="s">
        <v>776</v>
      </c>
      <c r="G150" s="38"/>
      <c r="H150" s="38"/>
      <c r="I150" s="142"/>
      <c r="J150" s="38"/>
      <c r="K150" s="38"/>
      <c r="L150" s="42"/>
      <c r="M150" s="229"/>
      <c r="N150" s="78"/>
      <c r="O150" s="78"/>
      <c r="P150" s="78"/>
      <c r="Q150" s="78"/>
      <c r="R150" s="78"/>
      <c r="S150" s="78"/>
      <c r="T150" s="79"/>
      <c r="AT150" s="16" t="s">
        <v>167</v>
      </c>
      <c r="AU150" s="16" t="s">
        <v>79</v>
      </c>
    </row>
    <row r="151" s="1" customFormat="1">
      <c r="B151" s="37"/>
      <c r="C151" s="38"/>
      <c r="D151" s="227" t="s">
        <v>189</v>
      </c>
      <c r="E151" s="38"/>
      <c r="F151" s="230" t="s">
        <v>777</v>
      </c>
      <c r="G151" s="38"/>
      <c r="H151" s="38"/>
      <c r="I151" s="142"/>
      <c r="J151" s="38"/>
      <c r="K151" s="38"/>
      <c r="L151" s="42"/>
      <c r="M151" s="229"/>
      <c r="N151" s="78"/>
      <c r="O151" s="78"/>
      <c r="P151" s="78"/>
      <c r="Q151" s="78"/>
      <c r="R151" s="78"/>
      <c r="S151" s="78"/>
      <c r="T151" s="79"/>
      <c r="AT151" s="16" t="s">
        <v>189</v>
      </c>
      <c r="AU151" s="16" t="s">
        <v>79</v>
      </c>
    </row>
    <row r="152" s="12" customFormat="1">
      <c r="B152" s="231"/>
      <c r="C152" s="232"/>
      <c r="D152" s="227" t="s">
        <v>169</v>
      </c>
      <c r="E152" s="233" t="s">
        <v>1</v>
      </c>
      <c r="F152" s="234" t="s">
        <v>770</v>
      </c>
      <c r="G152" s="232"/>
      <c r="H152" s="233" t="s">
        <v>1</v>
      </c>
      <c r="I152" s="235"/>
      <c r="J152" s="232"/>
      <c r="K152" s="232"/>
      <c r="L152" s="236"/>
      <c r="M152" s="237"/>
      <c r="N152" s="238"/>
      <c r="O152" s="238"/>
      <c r="P152" s="238"/>
      <c r="Q152" s="238"/>
      <c r="R152" s="238"/>
      <c r="S152" s="238"/>
      <c r="T152" s="239"/>
      <c r="AT152" s="240" t="s">
        <v>169</v>
      </c>
      <c r="AU152" s="240" t="s">
        <v>79</v>
      </c>
      <c r="AV152" s="12" t="s">
        <v>21</v>
      </c>
      <c r="AW152" s="12" t="s">
        <v>34</v>
      </c>
      <c r="AX152" s="12" t="s">
        <v>71</v>
      </c>
      <c r="AY152" s="240" t="s">
        <v>156</v>
      </c>
    </row>
    <row r="153" s="13" customFormat="1">
      <c r="B153" s="241"/>
      <c r="C153" s="242"/>
      <c r="D153" s="227" t="s">
        <v>169</v>
      </c>
      <c r="E153" s="243" t="s">
        <v>1</v>
      </c>
      <c r="F153" s="244" t="s">
        <v>778</v>
      </c>
      <c r="G153" s="242"/>
      <c r="H153" s="245">
        <v>4</v>
      </c>
      <c r="I153" s="246"/>
      <c r="J153" s="242"/>
      <c r="K153" s="242"/>
      <c r="L153" s="247"/>
      <c r="M153" s="248"/>
      <c r="N153" s="249"/>
      <c r="O153" s="249"/>
      <c r="P153" s="249"/>
      <c r="Q153" s="249"/>
      <c r="R153" s="249"/>
      <c r="S153" s="249"/>
      <c r="T153" s="250"/>
      <c r="AT153" s="251" t="s">
        <v>169</v>
      </c>
      <c r="AU153" s="251" t="s">
        <v>79</v>
      </c>
      <c r="AV153" s="13" t="s">
        <v>79</v>
      </c>
      <c r="AW153" s="13" t="s">
        <v>34</v>
      </c>
      <c r="AX153" s="13" t="s">
        <v>71</v>
      </c>
      <c r="AY153" s="251" t="s">
        <v>156</v>
      </c>
    </row>
    <row r="154" s="12" customFormat="1">
      <c r="B154" s="231"/>
      <c r="C154" s="232"/>
      <c r="D154" s="227" t="s">
        <v>169</v>
      </c>
      <c r="E154" s="233" t="s">
        <v>1</v>
      </c>
      <c r="F154" s="234" t="s">
        <v>771</v>
      </c>
      <c r="G154" s="232"/>
      <c r="H154" s="233" t="s">
        <v>1</v>
      </c>
      <c r="I154" s="235"/>
      <c r="J154" s="232"/>
      <c r="K154" s="232"/>
      <c r="L154" s="236"/>
      <c r="M154" s="237"/>
      <c r="N154" s="238"/>
      <c r="O154" s="238"/>
      <c r="P154" s="238"/>
      <c r="Q154" s="238"/>
      <c r="R154" s="238"/>
      <c r="S154" s="238"/>
      <c r="T154" s="239"/>
      <c r="AT154" s="240" t="s">
        <v>169</v>
      </c>
      <c r="AU154" s="240" t="s">
        <v>79</v>
      </c>
      <c r="AV154" s="12" t="s">
        <v>21</v>
      </c>
      <c r="AW154" s="12" t="s">
        <v>34</v>
      </c>
      <c r="AX154" s="12" t="s">
        <v>71</v>
      </c>
      <c r="AY154" s="240" t="s">
        <v>156</v>
      </c>
    </row>
    <row r="155" s="13" customFormat="1">
      <c r="B155" s="241"/>
      <c r="C155" s="242"/>
      <c r="D155" s="227" t="s">
        <v>169</v>
      </c>
      <c r="E155" s="243" t="s">
        <v>1</v>
      </c>
      <c r="F155" s="244" t="s">
        <v>778</v>
      </c>
      <c r="G155" s="242"/>
      <c r="H155" s="245">
        <v>4</v>
      </c>
      <c r="I155" s="246"/>
      <c r="J155" s="242"/>
      <c r="K155" s="242"/>
      <c r="L155" s="247"/>
      <c r="M155" s="248"/>
      <c r="N155" s="249"/>
      <c r="O155" s="249"/>
      <c r="P155" s="249"/>
      <c r="Q155" s="249"/>
      <c r="R155" s="249"/>
      <c r="S155" s="249"/>
      <c r="T155" s="250"/>
      <c r="AT155" s="251" t="s">
        <v>169</v>
      </c>
      <c r="AU155" s="251" t="s">
        <v>79</v>
      </c>
      <c r="AV155" s="13" t="s">
        <v>79</v>
      </c>
      <c r="AW155" s="13" t="s">
        <v>34</v>
      </c>
      <c r="AX155" s="13" t="s">
        <v>71</v>
      </c>
      <c r="AY155" s="251" t="s">
        <v>156</v>
      </c>
    </row>
    <row r="156" s="14" customFormat="1">
      <c r="B156" s="252"/>
      <c r="C156" s="253"/>
      <c r="D156" s="227" t="s">
        <v>169</v>
      </c>
      <c r="E156" s="254" t="s">
        <v>1</v>
      </c>
      <c r="F156" s="255" t="s">
        <v>174</v>
      </c>
      <c r="G156" s="253"/>
      <c r="H156" s="256">
        <v>8</v>
      </c>
      <c r="I156" s="257"/>
      <c r="J156" s="253"/>
      <c r="K156" s="253"/>
      <c r="L156" s="258"/>
      <c r="M156" s="259"/>
      <c r="N156" s="260"/>
      <c r="O156" s="260"/>
      <c r="P156" s="260"/>
      <c r="Q156" s="260"/>
      <c r="R156" s="260"/>
      <c r="S156" s="260"/>
      <c r="T156" s="261"/>
      <c r="AT156" s="262" t="s">
        <v>169</v>
      </c>
      <c r="AU156" s="262" t="s">
        <v>79</v>
      </c>
      <c r="AV156" s="14" t="s">
        <v>163</v>
      </c>
      <c r="AW156" s="14" t="s">
        <v>34</v>
      </c>
      <c r="AX156" s="14" t="s">
        <v>21</v>
      </c>
      <c r="AY156" s="262" t="s">
        <v>156</v>
      </c>
    </row>
    <row r="157" s="1" customFormat="1" ht="22.5" customHeight="1">
      <c r="B157" s="37"/>
      <c r="C157" s="215" t="s">
        <v>253</v>
      </c>
      <c r="D157" s="215" t="s">
        <v>158</v>
      </c>
      <c r="E157" s="216" t="s">
        <v>779</v>
      </c>
      <c r="F157" s="217" t="s">
        <v>780</v>
      </c>
      <c r="G157" s="218" t="s">
        <v>519</v>
      </c>
      <c r="H157" s="219">
        <v>8</v>
      </c>
      <c r="I157" s="220"/>
      <c r="J157" s="221">
        <f>ROUND(I157*H157,2)</f>
        <v>0</v>
      </c>
      <c r="K157" s="217" t="s">
        <v>705</v>
      </c>
      <c r="L157" s="42"/>
      <c r="M157" s="222" t="s">
        <v>1</v>
      </c>
      <c r="N157" s="223" t="s">
        <v>42</v>
      </c>
      <c r="O157" s="78"/>
      <c r="P157" s="224">
        <f>O157*H157</f>
        <v>0</v>
      </c>
      <c r="Q157" s="224">
        <v>0</v>
      </c>
      <c r="R157" s="224">
        <f>Q157*H157</f>
        <v>0</v>
      </c>
      <c r="S157" s="224">
        <v>0</v>
      </c>
      <c r="T157" s="225">
        <f>S157*H157</f>
        <v>0</v>
      </c>
      <c r="AR157" s="16" t="s">
        <v>163</v>
      </c>
      <c r="AT157" s="16" t="s">
        <v>158</v>
      </c>
      <c r="AU157" s="16" t="s">
        <v>79</v>
      </c>
      <c r="AY157" s="16" t="s">
        <v>156</v>
      </c>
      <c r="BE157" s="226">
        <f>IF(N157="základní",J157,0)</f>
        <v>0</v>
      </c>
      <c r="BF157" s="226">
        <f>IF(N157="snížená",J157,0)</f>
        <v>0</v>
      </c>
      <c r="BG157" s="226">
        <f>IF(N157="zákl. přenesená",J157,0)</f>
        <v>0</v>
      </c>
      <c r="BH157" s="226">
        <f>IF(N157="sníž. přenesená",J157,0)</f>
        <v>0</v>
      </c>
      <c r="BI157" s="226">
        <f>IF(N157="nulová",J157,0)</f>
        <v>0</v>
      </c>
      <c r="BJ157" s="16" t="s">
        <v>21</v>
      </c>
      <c r="BK157" s="226">
        <f>ROUND(I157*H157,2)</f>
        <v>0</v>
      </c>
      <c r="BL157" s="16" t="s">
        <v>163</v>
      </c>
      <c r="BM157" s="16" t="s">
        <v>1414</v>
      </c>
    </row>
    <row r="158" s="1" customFormat="1">
      <c r="B158" s="37"/>
      <c r="C158" s="38"/>
      <c r="D158" s="227" t="s">
        <v>165</v>
      </c>
      <c r="E158" s="38"/>
      <c r="F158" s="228" t="s">
        <v>782</v>
      </c>
      <c r="G158" s="38"/>
      <c r="H158" s="38"/>
      <c r="I158" s="142"/>
      <c r="J158" s="38"/>
      <c r="K158" s="38"/>
      <c r="L158" s="42"/>
      <c r="M158" s="229"/>
      <c r="N158" s="78"/>
      <c r="O158" s="78"/>
      <c r="P158" s="78"/>
      <c r="Q158" s="78"/>
      <c r="R158" s="78"/>
      <c r="S158" s="78"/>
      <c r="T158" s="79"/>
      <c r="AT158" s="16" t="s">
        <v>165</v>
      </c>
      <c r="AU158" s="16" t="s">
        <v>79</v>
      </c>
    </row>
    <row r="159" s="1" customFormat="1">
      <c r="B159" s="37"/>
      <c r="C159" s="38"/>
      <c r="D159" s="227" t="s">
        <v>167</v>
      </c>
      <c r="E159" s="38"/>
      <c r="F159" s="230" t="s">
        <v>776</v>
      </c>
      <c r="G159" s="38"/>
      <c r="H159" s="38"/>
      <c r="I159" s="142"/>
      <c r="J159" s="38"/>
      <c r="K159" s="38"/>
      <c r="L159" s="42"/>
      <c r="M159" s="229"/>
      <c r="N159" s="78"/>
      <c r="O159" s="78"/>
      <c r="P159" s="78"/>
      <c r="Q159" s="78"/>
      <c r="R159" s="78"/>
      <c r="S159" s="78"/>
      <c r="T159" s="79"/>
      <c r="AT159" s="16" t="s">
        <v>167</v>
      </c>
      <c r="AU159" s="16" t="s">
        <v>79</v>
      </c>
    </row>
    <row r="160" s="1" customFormat="1">
      <c r="B160" s="37"/>
      <c r="C160" s="38"/>
      <c r="D160" s="227" t="s">
        <v>189</v>
      </c>
      <c r="E160" s="38"/>
      <c r="F160" s="230" t="s">
        <v>783</v>
      </c>
      <c r="G160" s="38"/>
      <c r="H160" s="38"/>
      <c r="I160" s="142"/>
      <c r="J160" s="38"/>
      <c r="K160" s="38"/>
      <c r="L160" s="42"/>
      <c r="M160" s="229"/>
      <c r="N160" s="78"/>
      <c r="O160" s="78"/>
      <c r="P160" s="78"/>
      <c r="Q160" s="78"/>
      <c r="R160" s="78"/>
      <c r="S160" s="78"/>
      <c r="T160" s="79"/>
      <c r="AT160" s="16" t="s">
        <v>189</v>
      </c>
      <c r="AU160" s="16" t="s">
        <v>79</v>
      </c>
    </row>
    <row r="161" s="12" customFormat="1">
      <c r="B161" s="231"/>
      <c r="C161" s="232"/>
      <c r="D161" s="227" t="s">
        <v>169</v>
      </c>
      <c r="E161" s="233" t="s">
        <v>1</v>
      </c>
      <c r="F161" s="234" t="s">
        <v>770</v>
      </c>
      <c r="G161" s="232"/>
      <c r="H161" s="233" t="s">
        <v>1</v>
      </c>
      <c r="I161" s="235"/>
      <c r="J161" s="232"/>
      <c r="K161" s="232"/>
      <c r="L161" s="236"/>
      <c r="M161" s="237"/>
      <c r="N161" s="238"/>
      <c r="O161" s="238"/>
      <c r="P161" s="238"/>
      <c r="Q161" s="238"/>
      <c r="R161" s="238"/>
      <c r="S161" s="238"/>
      <c r="T161" s="239"/>
      <c r="AT161" s="240" t="s">
        <v>169</v>
      </c>
      <c r="AU161" s="240" t="s">
        <v>79</v>
      </c>
      <c r="AV161" s="12" t="s">
        <v>21</v>
      </c>
      <c r="AW161" s="12" t="s">
        <v>34</v>
      </c>
      <c r="AX161" s="12" t="s">
        <v>71</v>
      </c>
      <c r="AY161" s="240" t="s">
        <v>156</v>
      </c>
    </row>
    <row r="162" s="13" customFormat="1">
      <c r="B162" s="241"/>
      <c r="C162" s="242"/>
      <c r="D162" s="227" t="s">
        <v>169</v>
      </c>
      <c r="E162" s="243" t="s">
        <v>1</v>
      </c>
      <c r="F162" s="244" t="s">
        <v>778</v>
      </c>
      <c r="G162" s="242"/>
      <c r="H162" s="245">
        <v>4</v>
      </c>
      <c r="I162" s="246"/>
      <c r="J162" s="242"/>
      <c r="K162" s="242"/>
      <c r="L162" s="247"/>
      <c r="M162" s="248"/>
      <c r="N162" s="249"/>
      <c r="O162" s="249"/>
      <c r="P162" s="249"/>
      <c r="Q162" s="249"/>
      <c r="R162" s="249"/>
      <c r="S162" s="249"/>
      <c r="T162" s="250"/>
      <c r="AT162" s="251" t="s">
        <v>169</v>
      </c>
      <c r="AU162" s="251" t="s">
        <v>79</v>
      </c>
      <c r="AV162" s="13" t="s">
        <v>79</v>
      </c>
      <c r="AW162" s="13" t="s">
        <v>34</v>
      </c>
      <c r="AX162" s="13" t="s">
        <v>71</v>
      </c>
      <c r="AY162" s="251" t="s">
        <v>156</v>
      </c>
    </row>
    <row r="163" s="12" customFormat="1">
      <c r="B163" s="231"/>
      <c r="C163" s="232"/>
      <c r="D163" s="227" t="s">
        <v>169</v>
      </c>
      <c r="E163" s="233" t="s">
        <v>1</v>
      </c>
      <c r="F163" s="234" t="s">
        <v>771</v>
      </c>
      <c r="G163" s="232"/>
      <c r="H163" s="233" t="s">
        <v>1</v>
      </c>
      <c r="I163" s="235"/>
      <c r="J163" s="232"/>
      <c r="K163" s="232"/>
      <c r="L163" s="236"/>
      <c r="M163" s="237"/>
      <c r="N163" s="238"/>
      <c r="O163" s="238"/>
      <c r="P163" s="238"/>
      <c r="Q163" s="238"/>
      <c r="R163" s="238"/>
      <c r="S163" s="238"/>
      <c r="T163" s="239"/>
      <c r="AT163" s="240" t="s">
        <v>169</v>
      </c>
      <c r="AU163" s="240" t="s">
        <v>79</v>
      </c>
      <c r="AV163" s="12" t="s">
        <v>21</v>
      </c>
      <c r="AW163" s="12" t="s">
        <v>34</v>
      </c>
      <c r="AX163" s="12" t="s">
        <v>71</v>
      </c>
      <c r="AY163" s="240" t="s">
        <v>156</v>
      </c>
    </row>
    <row r="164" s="13" customFormat="1">
      <c r="B164" s="241"/>
      <c r="C164" s="242"/>
      <c r="D164" s="227" t="s">
        <v>169</v>
      </c>
      <c r="E164" s="243" t="s">
        <v>1</v>
      </c>
      <c r="F164" s="244" t="s">
        <v>778</v>
      </c>
      <c r="G164" s="242"/>
      <c r="H164" s="245">
        <v>4</v>
      </c>
      <c r="I164" s="246"/>
      <c r="J164" s="242"/>
      <c r="K164" s="242"/>
      <c r="L164" s="247"/>
      <c r="M164" s="248"/>
      <c r="N164" s="249"/>
      <c r="O164" s="249"/>
      <c r="P164" s="249"/>
      <c r="Q164" s="249"/>
      <c r="R164" s="249"/>
      <c r="S164" s="249"/>
      <c r="T164" s="250"/>
      <c r="AT164" s="251" t="s">
        <v>169</v>
      </c>
      <c r="AU164" s="251" t="s">
        <v>79</v>
      </c>
      <c r="AV164" s="13" t="s">
        <v>79</v>
      </c>
      <c r="AW164" s="13" t="s">
        <v>34</v>
      </c>
      <c r="AX164" s="13" t="s">
        <v>71</v>
      </c>
      <c r="AY164" s="251" t="s">
        <v>156</v>
      </c>
    </row>
    <row r="165" s="14" customFormat="1">
      <c r="B165" s="252"/>
      <c r="C165" s="253"/>
      <c r="D165" s="227" t="s">
        <v>169</v>
      </c>
      <c r="E165" s="254" t="s">
        <v>1</v>
      </c>
      <c r="F165" s="255" t="s">
        <v>174</v>
      </c>
      <c r="G165" s="253"/>
      <c r="H165" s="256">
        <v>8</v>
      </c>
      <c r="I165" s="257"/>
      <c r="J165" s="253"/>
      <c r="K165" s="253"/>
      <c r="L165" s="258"/>
      <c r="M165" s="259"/>
      <c r="N165" s="260"/>
      <c r="O165" s="260"/>
      <c r="P165" s="260"/>
      <c r="Q165" s="260"/>
      <c r="R165" s="260"/>
      <c r="S165" s="260"/>
      <c r="T165" s="261"/>
      <c r="AT165" s="262" t="s">
        <v>169</v>
      </c>
      <c r="AU165" s="262" t="s">
        <v>79</v>
      </c>
      <c r="AV165" s="14" t="s">
        <v>163</v>
      </c>
      <c r="AW165" s="14" t="s">
        <v>34</v>
      </c>
      <c r="AX165" s="14" t="s">
        <v>21</v>
      </c>
      <c r="AY165" s="262" t="s">
        <v>156</v>
      </c>
    </row>
    <row r="166" s="1" customFormat="1" ht="22.5" customHeight="1">
      <c r="B166" s="37"/>
      <c r="C166" s="215" t="s">
        <v>264</v>
      </c>
      <c r="D166" s="215" t="s">
        <v>158</v>
      </c>
      <c r="E166" s="216" t="s">
        <v>784</v>
      </c>
      <c r="F166" s="217" t="s">
        <v>785</v>
      </c>
      <c r="G166" s="218" t="s">
        <v>786</v>
      </c>
      <c r="H166" s="219">
        <v>800</v>
      </c>
      <c r="I166" s="220"/>
      <c r="J166" s="221">
        <f>ROUND(I166*H166,2)</f>
        <v>0</v>
      </c>
      <c r="K166" s="217" t="s">
        <v>705</v>
      </c>
      <c r="L166" s="42"/>
      <c r="M166" s="222" t="s">
        <v>1</v>
      </c>
      <c r="N166" s="223" t="s">
        <v>42</v>
      </c>
      <c r="O166" s="78"/>
      <c r="P166" s="224">
        <f>O166*H166</f>
        <v>0</v>
      </c>
      <c r="Q166" s="224">
        <v>0</v>
      </c>
      <c r="R166" s="224">
        <f>Q166*H166</f>
        <v>0</v>
      </c>
      <c r="S166" s="224">
        <v>0</v>
      </c>
      <c r="T166" s="225">
        <f>S166*H166</f>
        <v>0</v>
      </c>
      <c r="AR166" s="16" t="s">
        <v>163</v>
      </c>
      <c r="AT166" s="16" t="s">
        <v>158</v>
      </c>
      <c r="AU166" s="16" t="s">
        <v>79</v>
      </c>
      <c r="AY166" s="16" t="s">
        <v>156</v>
      </c>
      <c r="BE166" s="226">
        <f>IF(N166="základní",J166,0)</f>
        <v>0</v>
      </c>
      <c r="BF166" s="226">
        <f>IF(N166="snížená",J166,0)</f>
        <v>0</v>
      </c>
      <c r="BG166" s="226">
        <f>IF(N166="zákl. přenesená",J166,0)</f>
        <v>0</v>
      </c>
      <c r="BH166" s="226">
        <f>IF(N166="sníž. přenesená",J166,0)</f>
        <v>0</v>
      </c>
      <c r="BI166" s="226">
        <f>IF(N166="nulová",J166,0)</f>
        <v>0</v>
      </c>
      <c r="BJ166" s="16" t="s">
        <v>21</v>
      </c>
      <c r="BK166" s="226">
        <f>ROUND(I166*H166,2)</f>
        <v>0</v>
      </c>
      <c r="BL166" s="16" t="s">
        <v>163</v>
      </c>
      <c r="BM166" s="16" t="s">
        <v>1415</v>
      </c>
    </row>
    <row r="167" s="1" customFormat="1">
      <c r="B167" s="37"/>
      <c r="C167" s="38"/>
      <c r="D167" s="227" t="s">
        <v>165</v>
      </c>
      <c r="E167" s="38"/>
      <c r="F167" s="228" t="s">
        <v>788</v>
      </c>
      <c r="G167" s="38"/>
      <c r="H167" s="38"/>
      <c r="I167" s="142"/>
      <c r="J167" s="38"/>
      <c r="K167" s="38"/>
      <c r="L167" s="42"/>
      <c r="M167" s="229"/>
      <c r="N167" s="78"/>
      <c r="O167" s="78"/>
      <c r="P167" s="78"/>
      <c r="Q167" s="78"/>
      <c r="R167" s="78"/>
      <c r="S167" s="78"/>
      <c r="T167" s="79"/>
      <c r="AT167" s="16" t="s">
        <v>165</v>
      </c>
      <c r="AU167" s="16" t="s">
        <v>79</v>
      </c>
    </row>
    <row r="168" s="1" customFormat="1">
      <c r="B168" s="37"/>
      <c r="C168" s="38"/>
      <c r="D168" s="227" t="s">
        <v>167</v>
      </c>
      <c r="E168" s="38"/>
      <c r="F168" s="230" t="s">
        <v>789</v>
      </c>
      <c r="G168" s="38"/>
      <c r="H168" s="38"/>
      <c r="I168" s="142"/>
      <c r="J168" s="38"/>
      <c r="K168" s="38"/>
      <c r="L168" s="42"/>
      <c r="M168" s="229"/>
      <c r="N168" s="78"/>
      <c r="O168" s="78"/>
      <c r="P168" s="78"/>
      <c r="Q168" s="78"/>
      <c r="R168" s="78"/>
      <c r="S168" s="78"/>
      <c r="T168" s="79"/>
      <c r="AT168" s="16" t="s">
        <v>167</v>
      </c>
      <c r="AU168" s="16" t="s">
        <v>79</v>
      </c>
    </row>
    <row r="169" s="12" customFormat="1">
      <c r="B169" s="231"/>
      <c r="C169" s="232"/>
      <c r="D169" s="227" t="s">
        <v>169</v>
      </c>
      <c r="E169" s="233" t="s">
        <v>1</v>
      </c>
      <c r="F169" s="234" t="s">
        <v>1416</v>
      </c>
      <c r="G169" s="232"/>
      <c r="H169" s="233" t="s">
        <v>1</v>
      </c>
      <c r="I169" s="235"/>
      <c r="J169" s="232"/>
      <c r="K169" s="232"/>
      <c r="L169" s="236"/>
      <c r="M169" s="237"/>
      <c r="N169" s="238"/>
      <c r="O169" s="238"/>
      <c r="P169" s="238"/>
      <c r="Q169" s="238"/>
      <c r="R169" s="238"/>
      <c r="S169" s="238"/>
      <c r="T169" s="239"/>
      <c r="AT169" s="240" t="s">
        <v>169</v>
      </c>
      <c r="AU169" s="240" t="s">
        <v>79</v>
      </c>
      <c r="AV169" s="12" t="s">
        <v>21</v>
      </c>
      <c r="AW169" s="12" t="s">
        <v>34</v>
      </c>
      <c r="AX169" s="12" t="s">
        <v>71</v>
      </c>
      <c r="AY169" s="240" t="s">
        <v>156</v>
      </c>
    </row>
    <row r="170" s="13" customFormat="1">
      <c r="B170" s="241"/>
      <c r="C170" s="242"/>
      <c r="D170" s="227" t="s">
        <v>169</v>
      </c>
      <c r="E170" s="243" t="s">
        <v>1</v>
      </c>
      <c r="F170" s="244" t="s">
        <v>1417</v>
      </c>
      <c r="G170" s="242"/>
      <c r="H170" s="245">
        <v>800</v>
      </c>
      <c r="I170" s="246"/>
      <c r="J170" s="242"/>
      <c r="K170" s="242"/>
      <c r="L170" s="247"/>
      <c r="M170" s="248"/>
      <c r="N170" s="249"/>
      <c r="O170" s="249"/>
      <c r="P170" s="249"/>
      <c r="Q170" s="249"/>
      <c r="R170" s="249"/>
      <c r="S170" s="249"/>
      <c r="T170" s="250"/>
      <c r="AT170" s="251" t="s">
        <v>169</v>
      </c>
      <c r="AU170" s="251" t="s">
        <v>79</v>
      </c>
      <c r="AV170" s="13" t="s">
        <v>79</v>
      </c>
      <c r="AW170" s="13" t="s">
        <v>34</v>
      </c>
      <c r="AX170" s="13" t="s">
        <v>21</v>
      </c>
      <c r="AY170" s="251" t="s">
        <v>156</v>
      </c>
    </row>
    <row r="171" s="1" customFormat="1" ht="22.5" customHeight="1">
      <c r="B171" s="37"/>
      <c r="C171" s="215" t="s">
        <v>8</v>
      </c>
      <c r="D171" s="215" t="s">
        <v>158</v>
      </c>
      <c r="E171" s="216" t="s">
        <v>792</v>
      </c>
      <c r="F171" s="217" t="s">
        <v>793</v>
      </c>
      <c r="G171" s="218" t="s">
        <v>794</v>
      </c>
      <c r="H171" s="219">
        <v>2</v>
      </c>
      <c r="I171" s="220"/>
      <c r="J171" s="221">
        <f>ROUND(I171*H171,2)</f>
        <v>0</v>
      </c>
      <c r="K171" s="217" t="s">
        <v>705</v>
      </c>
      <c r="L171" s="42"/>
      <c r="M171" s="222" t="s">
        <v>1</v>
      </c>
      <c r="N171" s="223" t="s">
        <v>42</v>
      </c>
      <c r="O171" s="78"/>
      <c r="P171" s="224">
        <f>O171*H171</f>
        <v>0</v>
      </c>
      <c r="Q171" s="224">
        <v>0</v>
      </c>
      <c r="R171" s="224">
        <f>Q171*H171</f>
        <v>0</v>
      </c>
      <c r="S171" s="224">
        <v>0</v>
      </c>
      <c r="T171" s="225">
        <f>S171*H171</f>
        <v>0</v>
      </c>
      <c r="AR171" s="16" t="s">
        <v>163</v>
      </c>
      <c r="AT171" s="16" t="s">
        <v>158</v>
      </c>
      <c r="AU171" s="16" t="s">
        <v>79</v>
      </c>
      <c r="AY171" s="16" t="s">
        <v>156</v>
      </c>
      <c r="BE171" s="226">
        <f>IF(N171="základní",J171,0)</f>
        <v>0</v>
      </c>
      <c r="BF171" s="226">
        <f>IF(N171="snížená",J171,0)</f>
        <v>0</v>
      </c>
      <c r="BG171" s="226">
        <f>IF(N171="zákl. přenesená",J171,0)</f>
        <v>0</v>
      </c>
      <c r="BH171" s="226">
        <f>IF(N171="sníž. přenesená",J171,0)</f>
        <v>0</v>
      </c>
      <c r="BI171" s="226">
        <f>IF(N171="nulová",J171,0)</f>
        <v>0</v>
      </c>
      <c r="BJ171" s="16" t="s">
        <v>21</v>
      </c>
      <c r="BK171" s="226">
        <f>ROUND(I171*H171,2)</f>
        <v>0</v>
      </c>
      <c r="BL171" s="16" t="s">
        <v>163</v>
      </c>
      <c r="BM171" s="16" t="s">
        <v>1418</v>
      </c>
    </row>
    <row r="172" s="1" customFormat="1">
      <c r="B172" s="37"/>
      <c r="C172" s="38"/>
      <c r="D172" s="227" t="s">
        <v>165</v>
      </c>
      <c r="E172" s="38"/>
      <c r="F172" s="228" t="s">
        <v>796</v>
      </c>
      <c r="G172" s="38"/>
      <c r="H172" s="38"/>
      <c r="I172" s="142"/>
      <c r="J172" s="38"/>
      <c r="K172" s="38"/>
      <c r="L172" s="42"/>
      <c r="M172" s="229"/>
      <c r="N172" s="78"/>
      <c r="O172" s="78"/>
      <c r="P172" s="78"/>
      <c r="Q172" s="78"/>
      <c r="R172" s="78"/>
      <c r="S172" s="78"/>
      <c r="T172" s="79"/>
      <c r="AT172" s="16" t="s">
        <v>165</v>
      </c>
      <c r="AU172" s="16" t="s">
        <v>79</v>
      </c>
    </row>
    <row r="173" s="1" customFormat="1">
      <c r="B173" s="37"/>
      <c r="C173" s="38"/>
      <c r="D173" s="227" t="s">
        <v>167</v>
      </c>
      <c r="E173" s="38"/>
      <c r="F173" s="230" t="s">
        <v>797</v>
      </c>
      <c r="G173" s="38"/>
      <c r="H173" s="38"/>
      <c r="I173" s="142"/>
      <c r="J173" s="38"/>
      <c r="K173" s="38"/>
      <c r="L173" s="42"/>
      <c r="M173" s="229"/>
      <c r="N173" s="78"/>
      <c r="O173" s="78"/>
      <c r="P173" s="78"/>
      <c r="Q173" s="78"/>
      <c r="R173" s="78"/>
      <c r="S173" s="78"/>
      <c r="T173" s="79"/>
      <c r="AT173" s="16" t="s">
        <v>167</v>
      </c>
      <c r="AU173" s="16" t="s">
        <v>79</v>
      </c>
    </row>
    <row r="174" s="1" customFormat="1">
      <c r="B174" s="37"/>
      <c r="C174" s="38"/>
      <c r="D174" s="227" t="s">
        <v>189</v>
      </c>
      <c r="E174" s="38"/>
      <c r="F174" s="230" t="s">
        <v>798</v>
      </c>
      <c r="G174" s="38"/>
      <c r="H174" s="38"/>
      <c r="I174" s="142"/>
      <c r="J174" s="38"/>
      <c r="K174" s="38"/>
      <c r="L174" s="42"/>
      <c r="M174" s="229"/>
      <c r="N174" s="78"/>
      <c r="O174" s="78"/>
      <c r="P174" s="78"/>
      <c r="Q174" s="78"/>
      <c r="R174" s="78"/>
      <c r="S174" s="78"/>
      <c r="T174" s="79"/>
      <c r="AT174" s="16" t="s">
        <v>189</v>
      </c>
      <c r="AU174" s="16" t="s">
        <v>79</v>
      </c>
    </row>
    <row r="175" s="13" customFormat="1">
      <c r="B175" s="241"/>
      <c r="C175" s="242"/>
      <c r="D175" s="227" t="s">
        <v>169</v>
      </c>
      <c r="E175" s="243" t="s">
        <v>1</v>
      </c>
      <c r="F175" s="244" t="s">
        <v>79</v>
      </c>
      <c r="G175" s="242"/>
      <c r="H175" s="245">
        <v>2</v>
      </c>
      <c r="I175" s="246"/>
      <c r="J175" s="242"/>
      <c r="K175" s="242"/>
      <c r="L175" s="247"/>
      <c r="M175" s="248"/>
      <c r="N175" s="249"/>
      <c r="O175" s="249"/>
      <c r="P175" s="249"/>
      <c r="Q175" s="249"/>
      <c r="R175" s="249"/>
      <c r="S175" s="249"/>
      <c r="T175" s="250"/>
      <c r="AT175" s="251" t="s">
        <v>169</v>
      </c>
      <c r="AU175" s="251" t="s">
        <v>79</v>
      </c>
      <c r="AV175" s="13" t="s">
        <v>79</v>
      </c>
      <c r="AW175" s="13" t="s">
        <v>34</v>
      </c>
      <c r="AX175" s="13" t="s">
        <v>21</v>
      </c>
      <c r="AY175" s="251" t="s">
        <v>156</v>
      </c>
    </row>
    <row r="176" s="1" customFormat="1" ht="22.5" customHeight="1">
      <c r="B176" s="37"/>
      <c r="C176" s="215" t="s">
        <v>279</v>
      </c>
      <c r="D176" s="215" t="s">
        <v>158</v>
      </c>
      <c r="E176" s="216" t="s">
        <v>799</v>
      </c>
      <c r="F176" s="217" t="s">
        <v>800</v>
      </c>
      <c r="G176" s="218" t="s">
        <v>794</v>
      </c>
      <c r="H176" s="219">
        <v>2</v>
      </c>
      <c r="I176" s="220"/>
      <c r="J176" s="221">
        <f>ROUND(I176*H176,2)</f>
        <v>0</v>
      </c>
      <c r="K176" s="217" t="s">
        <v>705</v>
      </c>
      <c r="L176" s="42"/>
      <c r="M176" s="222" t="s">
        <v>1</v>
      </c>
      <c r="N176" s="223" t="s">
        <v>42</v>
      </c>
      <c r="O176" s="78"/>
      <c r="P176" s="224">
        <f>O176*H176</f>
        <v>0</v>
      </c>
      <c r="Q176" s="224">
        <v>0</v>
      </c>
      <c r="R176" s="224">
        <f>Q176*H176</f>
        <v>0</v>
      </c>
      <c r="S176" s="224">
        <v>0</v>
      </c>
      <c r="T176" s="225">
        <f>S176*H176</f>
        <v>0</v>
      </c>
      <c r="AR176" s="16" t="s">
        <v>163</v>
      </c>
      <c r="AT176" s="16" t="s">
        <v>158</v>
      </c>
      <c r="AU176" s="16" t="s">
        <v>79</v>
      </c>
      <c r="AY176" s="16" t="s">
        <v>156</v>
      </c>
      <c r="BE176" s="226">
        <f>IF(N176="základní",J176,0)</f>
        <v>0</v>
      </c>
      <c r="BF176" s="226">
        <f>IF(N176="snížená",J176,0)</f>
        <v>0</v>
      </c>
      <c r="BG176" s="226">
        <f>IF(N176="zákl. přenesená",J176,0)</f>
        <v>0</v>
      </c>
      <c r="BH176" s="226">
        <f>IF(N176="sníž. přenesená",J176,0)</f>
        <v>0</v>
      </c>
      <c r="BI176" s="226">
        <f>IF(N176="nulová",J176,0)</f>
        <v>0</v>
      </c>
      <c r="BJ176" s="16" t="s">
        <v>21</v>
      </c>
      <c r="BK176" s="226">
        <f>ROUND(I176*H176,2)</f>
        <v>0</v>
      </c>
      <c r="BL176" s="16" t="s">
        <v>163</v>
      </c>
      <c r="BM176" s="16" t="s">
        <v>1419</v>
      </c>
    </row>
    <row r="177" s="1" customFormat="1">
      <c r="B177" s="37"/>
      <c r="C177" s="38"/>
      <c r="D177" s="227" t="s">
        <v>165</v>
      </c>
      <c r="E177" s="38"/>
      <c r="F177" s="228" t="s">
        <v>802</v>
      </c>
      <c r="G177" s="38"/>
      <c r="H177" s="38"/>
      <c r="I177" s="142"/>
      <c r="J177" s="38"/>
      <c r="K177" s="38"/>
      <c r="L177" s="42"/>
      <c r="M177" s="229"/>
      <c r="N177" s="78"/>
      <c r="O177" s="78"/>
      <c r="P177" s="78"/>
      <c r="Q177" s="78"/>
      <c r="R177" s="78"/>
      <c r="S177" s="78"/>
      <c r="T177" s="79"/>
      <c r="AT177" s="16" t="s">
        <v>165</v>
      </c>
      <c r="AU177" s="16" t="s">
        <v>79</v>
      </c>
    </row>
    <row r="178" s="1" customFormat="1">
      <c r="B178" s="37"/>
      <c r="C178" s="38"/>
      <c r="D178" s="227" t="s">
        <v>167</v>
      </c>
      <c r="E178" s="38"/>
      <c r="F178" s="230" t="s">
        <v>797</v>
      </c>
      <c r="G178" s="38"/>
      <c r="H178" s="38"/>
      <c r="I178" s="142"/>
      <c r="J178" s="38"/>
      <c r="K178" s="38"/>
      <c r="L178" s="42"/>
      <c r="M178" s="229"/>
      <c r="N178" s="78"/>
      <c r="O178" s="78"/>
      <c r="P178" s="78"/>
      <c r="Q178" s="78"/>
      <c r="R178" s="78"/>
      <c r="S178" s="78"/>
      <c r="T178" s="79"/>
      <c r="AT178" s="16" t="s">
        <v>167</v>
      </c>
      <c r="AU178" s="16" t="s">
        <v>79</v>
      </c>
    </row>
    <row r="179" s="1" customFormat="1">
      <c r="B179" s="37"/>
      <c r="C179" s="38"/>
      <c r="D179" s="227" t="s">
        <v>189</v>
      </c>
      <c r="E179" s="38"/>
      <c r="F179" s="230" t="s">
        <v>809</v>
      </c>
      <c r="G179" s="38"/>
      <c r="H179" s="38"/>
      <c r="I179" s="142"/>
      <c r="J179" s="38"/>
      <c r="K179" s="38"/>
      <c r="L179" s="42"/>
      <c r="M179" s="229"/>
      <c r="N179" s="78"/>
      <c r="O179" s="78"/>
      <c r="P179" s="78"/>
      <c r="Q179" s="78"/>
      <c r="R179" s="78"/>
      <c r="S179" s="78"/>
      <c r="T179" s="79"/>
      <c r="AT179" s="16" t="s">
        <v>189</v>
      </c>
      <c r="AU179" s="16" t="s">
        <v>79</v>
      </c>
    </row>
    <row r="180" s="13" customFormat="1">
      <c r="B180" s="241"/>
      <c r="C180" s="242"/>
      <c r="D180" s="227" t="s">
        <v>169</v>
      </c>
      <c r="E180" s="243" t="s">
        <v>1</v>
      </c>
      <c r="F180" s="244" t="s">
        <v>79</v>
      </c>
      <c r="G180" s="242"/>
      <c r="H180" s="245">
        <v>2</v>
      </c>
      <c r="I180" s="246"/>
      <c r="J180" s="242"/>
      <c r="K180" s="242"/>
      <c r="L180" s="247"/>
      <c r="M180" s="248"/>
      <c r="N180" s="249"/>
      <c r="O180" s="249"/>
      <c r="P180" s="249"/>
      <c r="Q180" s="249"/>
      <c r="R180" s="249"/>
      <c r="S180" s="249"/>
      <c r="T180" s="250"/>
      <c r="AT180" s="251" t="s">
        <v>169</v>
      </c>
      <c r="AU180" s="251" t="s">
        <v>79</v>
      </c>
      <c r="AV180" s="13" t="s">
        <v>79</v>
      </c>
      <c r="AW180" s="13" t="s">
        <v>34</v>
      </c>
      <c r="AX180" s="13" t="s">
        <v>21</v>
      </c>
      <c r="AY180" s="251" t="s">
        <v>156</v>
      </c>
    </row>
    <row r="181" s="1" customFormat="1" ht="22.5" customHeight="1">
      <c r="B181" s="37"/>
      <c r="C181" s="215" t="s">
        <v>288</v>
      </c>
      <c r="D181" s="215" t="s">
        <v>158</v>
      </c>
      <c r="E181" s="216" t="s">
        <v>804</v>
      </c>
      <c r="F181" s="217" t="s">
        <v>805</v>
      </c>
      <c r="G181" s="218" t="s">
        <v>794</v>
      </c>
      <c r="H181" s="219">
        <v>2</v>
      </c>
      <c r="I181" s="220"/>
      <c r="J181" s="221">
        <f>ROUND(I181*H181,2)</f>
        <v>0</v>
      </c>
      <c r="K181" s="217" t="s">
        <v>705</v>
      </c>
      <c r="L181" s="42"/>
      <c r="M181" s="222" t="s">
        <v>1</v>
      </c>
      <c r="N181" s="223" t="s">
        <v>42</v>
      </c>
      <c r="O181" s="78"/>
      <c r="P181" s="224">
        <f>O181*H181</f>
        <v>0</v>
      </c>
      <c r="Q181" s="224">
        <v>0</v>
      </c>
      <c r="R181" s="224">
        <f>Q181*H181</f>
        <v>0</v>
      </c>
      <c r="S181" s="224">
        <v>0</v>
      </c>
      <c r="T181" s="225">
        <f>S181*H181</f>
        <v>0</v>
      </c>
      <c r="AR181" s="16" t="s">
        <v>163</v>
      </c>
      <c r="AT181" s="16" t="s">
        <v>158</v>
      </c>
      <c r="AU181" s="16" t="s">
        <v>79</v>
      </c>
      <c r="AY181" s="16" t="s">
        <v>156</v>
      </c>
      <c r="BE181" s="226">
        <f>IF(N181="základní",J181,0)</f>
        <v>0</v>
      </c>
      <c r="BF181" s="226">
        <f>IF(N181="snížená",J181,0)</f>
        <v>0</v>
      </c>
      <c r="BG181" s="226">
        <f>IF(N181="zákl. přenesená",J181,0)</f>
        <v>0</v>
      </c>
      <c r="BH181" s="226">
        <f>IF(N181="sníž. přenesená",J181,0)</f>
        <v>0</v>
      </c>
      <c r="BI181" s="226">
        <f>IF(N181="nulová",J181,0)</f>
        <v>0</v>
      </c>
      <c r="BJ181" s="16" t="s">
        <v>21</v>
      </c>
      <c r="BK181" s="226">
        <f>ROUND(I181*H181,2)</f>
        <v>0</v>
      </c>
      <c r="BL181" s="16" t="s">
        <v>163</v>
      </c>
      <c r="BM181" s="16" t="s">
        <v>1420</v>
      </c>
    </row>
    <row r="182" s="1" customFormat="1">
      <c r="B182" s="37"/>
      <c r="C182" s="38"/>
      <c r="D182" s="227" t="s">
        <v>165</v>
      </c>
      <c r="E182" s="38"/>
      <c r="F182" s="228" t="s">
        <v>807</v>
      </c>
      <c r="G182" s="38"/>
      <c r="H182" s="38"/>
      <c r="I182" s="142"/>
      <c r="J182" s="38"/>
      <c r="K182" s="38"/>
      <c r="L182" s="42"/>
      <c r="M182" s="229"/>
      <c r="N182" s="78"/>
      <c r="O182" s="78"/>
      <c r="P182" s="78"/>
      <c r="Q182" s="78"/>
      <c r="R182" s="78"/>
      <c r="S182" s="78"/>
      <c r="T182" s="79"/>
      <c r="AT182" s="16" t="s">
        <v>165</v>
      </c>
      <c r="AU182" s="16" t="s">
        <v>79</v>
      </c>
    </row>
    <row r="183" s="1" customFormat="1">
      <c r="B183" s="37"/>
      <c r="C183" s="38"/>
      <c r="D183" s="227" t="s">
        <v>167</v>
      </c>
      <c r="E183" s="38"/>
      <c r="F183" s="230" t="s">
        <v>808</v>
      </c>
      <c r="G183" s="38"/>
      <c r="H183" s="38"/>
      <c r="I183" s="142"/>
      <c r="J183" s="38"/>
      <c r="K183" s="38"/>
      <c r="L183" s="42"/>
      <c r="M183" s="229"/>
      <c r="N183" s="78"/>
      <c r="O183" s="78"/>
      <c r="P183" s="78"/>
      <c r="Q183" s="78"/>
      <c r="R183" s="78"/>
      <c r="S183" s="78"/>
      <c r="T183" s="79"/>
      <c r="AT183" s="16" t="s">
        <v>167</v>
      </c>
      <c r="AU183" s="16" t="s">
        <v>79</v>
      </c>
    </row>
    <row r="184" s="1" customFormat="1">
      <c r="B184" s="37"/>
      <c r="C184" s="38"/>
      <c r="D184" s="227" t="s">
        <v>189</v>
      </c>
      <c r="E184" s="38"/>
      <c r="F184" s="230" t="s">
        <v>809</v>
      </c>
      <c r="G184" s="38"/>
      <c r="H184" s="38"/>
      <c r="I184" s="142"/>
      <c r="J184" s="38"/>
      <c r="K184" s="38"/>
      <c r="L184" s="42"/>
      <c r="M184" s="229"/>
      <c r="N184" s="78"/>
      <c r="O184" s="78"/>
      <c r="P184" s="78"/>
      <c r="Q184" s="78"/>
      <c r="R184" s="78"/>
      <c r="S184" s="78"/>
      <c r="T184" s="79"/>
      <c r="AT184" s="16" t="s">
        <v>189</v>
      </c>
      <c r="AU184" s="16" t="s">
        <v>79</v>
      </c>
    </row>
    <row r="185" s="12" customFormat="1">
      <c r="B185" s="231"/>
      <c r="C185" s="232"/>
      <c r="D185" s="227" t="s">
        <v>169</v>
      </c>
      <c r="E185" s="233" t="s">
        <v>1</v>
      </c>
      <c r="F185" s="234" t="s">
        <v>810</v>
      </c>
      <c r="G185" s="232"/>
      <c r="H185" s="233" t="s">
        <v>1</v>
      </c>
      <c r="I185" s="235"/>
      <c r="J185" s="232"/>
      <c r="K185" s="232"/>
      <c r="L185" s="236"/>
      <c r="M185" s="237"/>
      <c r="N185" s="238"/>
      <c r="O185" s="238"/>
      <c r="P185" s="238"/>
      <c r="Q185" s="238"/>
      <c r="R185" s="238"/>
      <c r="S185" s="238"/>
      <c r="T185" s="239"/>
      <c r="AT185" s="240" t="s">
        <v>169</v>
      </c>
      <c r="AU185" s="240" t="s">
        <v>79</v>
      </c>
      <c r="AV185" s="12" t="s">
        <v>21</v>
      </c>
      <c r="AW185" s="12" t="s">
        <v>34</v>
      </c>
      <c r="AX185" s="12" t="s">
        <v>71</v>
      </c>
      <c r="AY185" s="240" t="s">
        <v>156</v>
      </c>
    </row>
    <row r="186" s="13" customFormat="1">
      <c r="B186" s="241"/>
      <c r="C186" s="242"/>
      <c r="D186" s="227" t="s">
        <v>169</v>
      </c>
      <c r="E186" s="243" t="s">
        <v>1</v>
      </c>
      <c r="F186" s="244" t="s">
        <v>811</v>
      </c>
      <c r="G186" s="242"/>
      <c r="H186" s="245">
        <v>2</v>
      </c>
      <c r="I186" s="246"/>
      <c r="J186" s="242"/>
      <c r="K186" s="242"/>
      <c r="L186" s="247"/>
      <c r="M186" s="248"/>
      <c r="N186" s="249"/>
      <c r="O186" s="249"/>
      <c r="P186" s="249"/>
      <c r="Q186" s="249"/>
      <c r="R186" s="249"/>
      <c r="S186" s="249"/>
      <c r="T186" s="250"/>
      <c r="AT186" s="251" t="s">
        <v>169</v>
      </c>
      <c r="AU186" s="251" t="s">
        <v>79</v>
      </c>
      <c r="AV186" s="13" t="s">
        <v>79</v>
      </c>
      <c r="AW186" s="13" t="s">
        <v>34</v>
      </c>
      <c r="AX186" s="13" t="s">
        <v>21</v>
      </c>
      <c r="AY186" s="251" t="s">
        <v>156</v>
      </c>
    </row>
    <row r="187" s="1" customFormat="1" ht="22.5" customHeight="1">
      <c r="B187" s="37"/>
      <c r="C187" s="215" t="s">
        <v>296</v>
      </c>
      <c r="D187" s="215" t="s">
        <v>158</v>
      </c>
      <c r="E187" s="216" t="s">
        <v>812</v>
      </c>
      <c r="F187" s="217" t="s">
        <v>813</v>
      </c>
      <c r="G187" s="218" t="s">
        <v>185</v>
      </c>
      <c r="H187" s="219">
        <v>572</v>
      </c>
      <c r="I187" s="220"/>
      <c r="J187" s="221">
        <f>ROUND(I187*H187,2)</f>
        <v>0</v>
      </c>
      <c r="K187" s="217" t="s">
        <v>705</v>
      </c>
      <c r="L187" s="42"/>
      <c r="M187" s="222" t="s">
        <v>1</v>
      </c>
      <c r="N187" s="223" t="s">
        <v>42</v>
      </c>
      <c r="O187" s="78"/>
      <c r="P187" s="224">
        <f>O187*H187</f>
        <v>0</v>
      </c>
      <c r="Q187" s="224">
        <v>0</v>
      </c>
      <c r="R187" s="224">
        <f>Q187*H187</f>
        <v>0</v>
      </c>
      <c r="S187" s="224">
        <v>0</v>
      </c>
      <c r="T187" s="225">
        <f>S187*H187</f>
        <v>0</v>
      </c>
      <c r="AR187" s="16" t="s">
        <v>163</v>
      </c>
      <c r="AT187" s="16" t="s">
        <v>158</v>
      </c>
      <c r="AU187" s="16" t="s">
        <v>79</v>
      </c>
      <c r="AY187" s="16" t="s">
        <v>156</v>
      </c>
      <c r="BE187" s="226">
        <f>IF(N187="základní",J187,0)</f>
        <v>0</v>
      </c>
      <c r="BF187" s="226">
        <f>IF(N187="snížená",J187,0)</f>
        <v>0</v>
      </c>
      <c r="BG187" s="226">
        <f>IF(N187="zákl. přenesená",J187,0)</f>
        <v>0</v>
      </c>
      <c r="BH187" s="226">
        <f>IF(N187="sníž. přenesená",J187,0)</f>
        <v>0</v>
      </c>
      <c r="BI187" s="226">
        <f>IF(N187="nulová",J187,0)</f>
        <v>0</v>
      </c>
      <c r="BJ187" s="16" t="s">
        <v>21</v>
      </c>
      <c r="BK187" s="226">
        <f>ROUND(I187*H187,2)</f>
        <v>0</v>
      </c>
      <c r="BL187" s="16" t="s">
        <v>163</v>
      </c>
      <c r="BM187" s="16" t="s">
        <v>1421</v>
      </c>
    </row>
    <row r="188" s="1" customFormat="1">
      <c r="B188" s="37"/>
      <c r="C188" s="38"/>
      <c r="D188" s="227" t="s">
        <v>165</v>
      </c>
      <c r="E188" s="38"/>
      <c r="F188" s="228" t="s">
        <v>815</v>
      </c>
      <c r="G188" s="38"/>
      <c r="H188" s="38"/>
      <c r="I188" s="142"/>
      <c r="J188" s="38"/>
      <c r="K188" s="38"/>
      <c r="L188" s="42"/>
      <c r="M188" s="229"/>
      <c r="N188" s="78"/>
      <c r="O188" s="78"/>
      <c r="P188" s="78"/>
      <c r="Q188" s="78"/>
      <c r="R188" s="78"/>
      <c r="S188" s="78"/>
      <c r="T188" s="79"/>
      <c r="AT188" s="16" t="s">
        <v>165</v>
      </c>
      <c r="AU188" s="16" t="s">
        <v>79</v>
      </c>
    </row>
    <row r="189" s="1" customFormat="1">
      <c r="B189" s="37"/>
      <c r="C189" s="38"/>
      <c r="D189" s="227" t="s">
        <v>167</v>
      </c>
      <c r="E189" s="38"/>
      <c r="F189" s="230" t="s">
        <v>816</v>
      </c>
      <c r="G189" s="38"/>
      <c r="H189" s="38"/>
      <c r="I189" s="142"/>
      <c r="J189" s="38"/>
      <c r="K189" s="38"/>
      <c r="L189" s="42"/>
      <c r="M189" s="229"/>
      <c r="N189" s="78"/>
      <c r="O189" s="78"/>
      <c r="P189" s="78"/>
      <c r="Q189" s="78"/>
      <c r="R189" s="78"/>
      <c r="S189" s="78"/>
      <c r="T189" s="79"/>
      <c r="AT189" s="16" t="s">
        <v>167</v>
      </c>
      <c r="AU189" s="16" t="s">
        <v>79</v>
      </c>
    </row>
    <row r="190" s="1" customFormat="1">
      <c r="B190" s="37"/>
      <c r="C190" s="38"/>
      <c r="D190" s="227" t="s">
        <v>189</v>
      </c>
      <c r="E190" s="38"/>
      <c r="F190" s="230" t="s">
        <v>817</v>
      </c>
      <c r="G190" s="38"/>
      <c r="H190" s="38"/>
      <c r="I190" s="142"/>
      <c r="J190" s="38"/>
      <c r="K190" s="38"/>
      <c r="L190" s="42"/>
      <c r="M190" s="229"/>
      <c r="N190" s="78"/>
      <c r="O190" s="78"/>
      <c r="P190" s="78"/>
      <c r="Q190" s="78"/>
      <c r="R190" s="78"/>
      <c r="S190" s="78"/>
      <c r="T190" s="79"/>
      <c r="AT190" s="16" t="s">
        <v>189</v>
      </c>
      <c r="AU190" s="16" t="s">
        <v>79</v>
      </c>
    </row>
    <row r="191" s="12" customFormat="1">
      <c r="B191" s="231"/>
      <c r="C191" s="232"/>
      <c r="D191" s="227" t="s">
        <v>169</v>
      </c>
      <c r="E191" s="233" t="s">
        <v>1</v>
      </c>
      <c r="F191" s="234" t="s">
        <v>1422</v>
      </c>
      <c r="G191" s="232"/>
      <c r="H191" s="233" t="s">
        <v>1</v>
      </c>
      <c r="I191" s="235"/>
      <c r="J191" s="232"/>
      <c r="K191" s="232"/>
      <c r="L191" s="236"/>
      <c r="M191" s="237"/>
      <c r="N191" s="238"/>
      <c r="O191" s="238"/>
      <c r="P191" s="238"/>
      <c r="Q191" s="238"/>
      <c r="R191" s="238"/>
      <c r="S191" s="238"/>
      <c r="T191" s="239"/>
      <c r="AT191" s="240" t="s">
        <v>169</v>
      </c>
      <c r="AU191" s="240" t="s">
        <v>79</v>
      </c>
      <c r="AV191" s="12" t="s">
        <v>21</v>
      </c>
      <c r="AW191" s="12" t="s">
        <v>34</v>
      </c>
      <c r="AX191" s="12" t="s">
        <v>71</v>
      </c>
      <c r="AY191" s="240" t="s">
        <v>156</v>
      </c>
    </row>
    <row r="192" s="13" customFormat="1">
      <c r="B192" s="241"/>
      <c r="C192" s="242"/>
      <c r="D192" s="227" t="s">
        <v>169</v>
      </c>
      <c r="E192" s="243" t="s">
        <v>1</v>
      </c>
      <c r="F192" s="244" t="s">
        <v>1423</v>
      </c>
      <c r="G192" s="242"/>
      <c r="H192" s="245">
        <v>572</v>
      </c>
      <c r="I192" s="246"/>
      <c r="J192" s="242"/>
      <c r="K192" s="242"/>
      <c r="L192" s="247"/>
      <c r="M192" s="248"/>
      <c r="N192" s="249"/>
      <c r="O192" s="249"/>
      <c r="P192" s="249"/>
      <c r="Q192" s="249"/>
      <c r="R192" s="249"/>
      <c r="S192" s="249"/>
      <c r="T192" s="250"/>
      <c r="AT192" s="251" t="s">
        <v>169</v>
      </c>
      <c r="AU192" s="251" t="s">
        <v>79</v>
      </c>
      <c r="AV192" s="13" t="s">
        <v>79</v>
      </c>
      <c r="AW192" s="13" t="s">
        <v>34</v>
      </c>
      <c r="AX192" s="13" t="s">
        <v>21</v>
      </c>
      <c r="AY192" s="251" t="s">
        <v>156</v>
      </c>
    </row>
    <row r="193" s="1" customFormat="1" ht="22.5" customHeight="1">
      <c r="B193" s="37"/>
      <c r="C193" s="215" t="s">
        <v>302</v>
      </c>
      <c r="D193" s="215" t="s">
        <v>158</v>
      </c>
      <c r="E193" s="216" t="s">
        <v>820</v>
      </c>
      <c r="F193" s="217" t="s">
        <v>821</v>
      </c>
      <c r="G193" s="218" t="s">
        <v>177</v>
      </c>
      <c r="H193" s="219">
        <v>10.4</v>
      </c>
      <c r="I193" s="220"/>
      <c r="J193" s="221">
        <f>ROUND(I193*H193,2)</f>
        <v>0</v>
      </c>
      <c r="K193" s="217" t="s">
        <v>705</v>
      </c>
      <c r="L193" s="42"/>
      <c r="M193" s="222" t="s">
        <v>1</v>
      </c>
      <c r="N193" s="223" t="s">
        <v>42</v>
      </c>
      <c r="O193" s="78"/>
      <c r="P193" s="224">
        <f>O193*H193</f>
        <v>0</v>
      </c>
      <c r="Q193" s="224">
        <v>0</v>
      </c>
      <c r="R193" s="224">
        <f>Q193*H193</f>
        <v>0</v>
      </c>
      <c r="S193" s="224">
        <v>0</v>
      </c>
      <c r="T193" s="225">
        <f>S193*H193</f>
        <v>0</v>
      </c>
      <c r="AR193" s="16" t="s">
        <v>163</v>
      </c>
      <c r="AT193" s="16" t="s">
        <v>158</v>
      </c>
      <c r="AU193" s="16" t="s">
        <v>79</v>
      </c>
      <c r="AY193" s="16" t="s">
        <v>156</v>
      </c>
      <c r="BE193" s="226">
        <f>IF(N193="základní",J193,0)</f>
        <v>0</v>
      </c>
      <c r="BF193" s="226">
        <f>IF(N193="snížená",J193,0)</f>
        <v>0</v>
      </c>
      <c r="BG193" s="226">
        <f>IF(N193="zákl. přenesená",J193,0)</f>
        <v>0</v>
      </c>
      <c r="BH193" s="226">
        <f>IF(N193="sníž. přenesená",J193,0)</f>
        <v>0</v>
      </c>
      <c r="BI193" s="226">
        <f>IF(N193="nulová",J193,0)</f>
        <v>0</v>
      </c>
      <c r="BJ193" s="16" t="s">
        <v>21</v>
      </c>
      <c r="BK193" s="226">
        <f>ROUND(I193*H193,2)</f>
        <v>0</v>
      </c>
      <c r="BL193" s="16" t="s">
        <v>163</v>
      </c>
      <c r="BM193" s="16" t="s">
        <v>1424</v>
      </c>
    </row>
    <row r="194" s="1" customFormat="1">
      <c r="B194" s="37"/>
      <c r="C194" s="38"/>
      <c r="D194" s="227" t="s">
        <v>165</v>
      </c>
      <c r="E194" s="38"/>
      <c r="F194" s="228" t="s">
        <v>823</v>
      </c>
      <c r="G194" s="38"/>
      <c r="H194" s="38"/>
      <c r="I194" s="142"/>
      <c r="J194" s="38"/>
      <c r="K194" s="38"/>
      <c r="L194" s="42"/>
      <c r="M194" s="229"/>
      <c r="N194" s="78"/>
      <c r="O194" s="78"/>
      <c r="P194" s="78"/>
      <c r="Q194" s="78"/>
      <c r="R194" s="78"/>
      <c r="S194" s="78"/>
      <c r="T194" s="79"/>
      <c r="AT194" s="16" t="s">
        <v>165</v>
      </c>
      <c r="AU194" s="16" t="s">
        <v>79</v>
      </c>
    </row>
    <row r="195" s="1" customFormat="1">
      <c r="B195" s="37"/>
      <c r="C195" s="38"/>
      <c r="D195" s="227" t="s">
        <v>167</v>
      </c>
      <c r="E195" s="38"/>
      <c r="F195" s="230" t="s">
        <v>824</v>
      </c>
      <c r="G195" s="38"/>
      <c r="H195" s="38"/>
      <c r="I195" s="142"/>
      <c r="J195" s="38"/>
      <c r="K195" s="38"/>
      <c r="L195" s="42"/>
      <c r="M195" s="229"/>
      <c r="N195" s="78"/>
      <c r="O195" s="78"/>
      <c r="P195" s="78"/>
      <c r="Q195" s="78"/>
      <c r="R195" s="78"/>
      <c r="S195" s="78"/>
      <c r="T195" s="79"/>
      <c r="AT195" s="16" t="s">
        <v>167</v>
      </c>
      <c r="AU195" s="16" t="s">
        <v>79</v>
      </c>
    </row>
    <row r="196" s="1" customFormat="1">
      <c r="B196" s="37"/>
      <c r="C196" s="38"/>
      <c r="D196" s="227" t="s">
        <v>189</v>
      </c>
      <c r="E196" s="38"/>
      <c r="F196" s="230" t="s">
        <v>825</v>
      </c>
      <c r="G196" s="38"/>
      <c r="H196" s="38"/>
      <c r="I196" s="142"/>
      <c r="J196" s="38"/>
      <c r="K196" s="38"/>
      <c r="L196" s="42"/>
      <c r="M196" s="229"/>
      <c r="N196" s="78"/>
      <c r="O196" s="78"/>
      <c r="P196" s="78"/>
      <c r="Q196" s="78"/>
      <c r="R196" s="78"/>
      <c r="S196" s="78"/>
      <c r="T196" s="79"/>
      <c r="AT196" s="16" t="s">
        <v>189</v>
      </c>
      <c r="AU196" s="16" t="s">
        <v>79</v>
      </c>
    </row>
    <row r="197" s="12" customFormat="1">
      <c r="B197" s="231"/>
      <c r="C197" s="232"/>
      <c r="D197" s="227" t="s">
        <v>169</v>
      </c>
      <c r="E197" s="233" t="s">
        <v>1</v>
      </c>
      <c r="F197" s="234" t="s">
        <v>1425</v>
      </c>
      <c r="G197" s="232"/>
      <c r="H197" s="233" t="s">
        <v>1</v>
      </c>
      <c r="I197" s="235"/>
      <c r="J197" s="232"/>
      <c r="K197" s="232"/>
      <c r="L197" s="236"/>
      <c r="M197" s="237"/>
      <c r="N197" s="238"/>
      <c r="O197" s="238"/>
      <c r="P197" s="238"/>
      <c r="Q197" s="238"/>
      <c r="R197" s="238"/>
      <c r="S197" s="238"/>
      <c r="T197" s="239"/>
      <c r="AT197" s="240" t="s">
        <v>169</v>
      </c>
      <c r="AU197" s="240" t="s">
        <v>79</v>
      </c>
      <c r="AV197" s="12" t="s">
        <v>21</v>
      </c>
      <c r="AW197" s="12" t="s">
        <v>34</v>
      </c>
      <c r="AX197" s="12" t="s">
        <v>71</v>
      </c>
      <c r="AY197" s="240" t="s">
        <v>156</v>
      </c>
    </row>
    <row r="198" s="13" customFormat="1">
      <c r="B198" s="241"/>
      <c r="C198" s="242"/>
      <c r="D198" s="227" t="s">
        <v>169</v>
      </c>
      <c r="E198" s="243" t="s">
        <v>1</v>
      </c>
      <c r="F198" s="244" t="s">
        <v>1426</v>
      </c>
      <c r="G198" s="242"/>
      <c r="H198" s="245">
        <v>10.4</v>
      </c>
      <c r="I198" s="246"/>
      <c r="J198" s="242"/>
      <c r="K198" s="242"/>
      <c r="L198" s="247"/>
      <c r="M198" s="248"/>
      <c r="N198" s="249"/>
      <c r="O198" s="249"/>
      <c r="P198" s="249"/>
      <c r="Q198" s="249"/>
      <c r="R198" s="249"/>
      <c r="S198" s="249"/>
      <c r="T198" s="250"/>
      <c r="AT198" s="251" t="s">
        <v>169</v>
      </c>
      <c r="AU198" s="251" t="s">
        <v>79</v>
      </c>
      <c r="AV198" s="13" t="s">
        <v>79</v>
      </c>
      <c r="AW198" s="13" t="s">
        <v>34</v>
      </c>
      <c r="AX198" s="13" t="s">
        <v>71</v>
      </c>
      <c r="AY198" s="251" t="s">
        <v>156</v>
      </c>
    </row>
    <row r="199" s="14" customFormat="1">
      <c r="B199" s="252"/>
      <c r="C199" s="253"/>
      <c r="D199" s="227" t="s">
        <v>169</v>
      </c>
      <c r="E199" s="254" t="s">
        <v>1</v>
      </c>
      <c r="F199" s="255" t="s">
        <v>174</v>
      </c>
      <c r="G199" s="253"/>
      <c r="H199" s="256">
        <v>10.4</v>
      </c>
      <c r="I199" s="257"/>
      <c r="J199" s="253"/>
      <c r="K199" s="253"/>
      <c r="L199" s="258"/>
      <c r="M199" s="259"/>
      <c r="N199" s="260"/>
      <c r="O199" s="260"/>
      <c r="P199" s="260"/>
      <c r="Q199" s="260"/>
      <c r="R199" s="260"/>
      <c r="S199" s="260"/>
      <c r="T199" s="261"/>
      <c r="AT199" s="262" t="s">
        <v>169</v>
      </c>
      <c r="AU199" s="262" t="s">
        <v>79</v>
      </c>
      <c r="AV199" s="14" t="s">
        <v>163</v>
      </c>
      <c r="AW199" s="14" t="s">
        <v>34</v>
      </c>
      <c r="AX199" s="14" t="s">
        <v>21</v>
      </c>
      <c r="AY199" s="262" t="s">
        <v>156</v>
      </c>
    </row>
    <row r="200" s="11" customFormat="1" ht="25.92" customHeight="1">
      <c r="B200" s="199"/>
      <c r="C200" s="200"/>
      <c r="D200" s="201" t="s">
        <v>70</v>
      </c>
      <c r="E200" s="202" t="s">
        <v>834</v>
      </c>
      <c r="F200" s="202" t="s">
        <v>835</v>
      </c>
      <c r="G200" s="200"/>
      <c r="H200" s="200"/>
      <c r="I200" s="203"/>
      <c r="J200" s="204">
        <f>BK200</f>
        <v>0</v>
      </c>
      <c r="K200" s="200"/>
      <c r="L200" s="205"/>
      <c r="M200" s="206"/>
      <c r="N200" s="207"/>
      <c r="O200" s="207"/>
      <c r="P200" s="208">
        <f>SUM(P201:P229)</f>
        <v>0</v>
      </c>
      <c r="Q200" s="207"/>
      <c r="R200" s="208">
        <f>SUM(R201:R229)</f>
        <v>0</v>
      </c>
      <c r="S200" s="207"/>
      <c r="T200" s="209">
        <f>SUM(T201:T229)</f>
        <v>0</v>
      </c>
      <c r="AR200" s="210" t="s">
        <v>163</v>
      </c>
      <c r="AT200" s="211" t="s">
        <v>70</v>
      </c>
      <c r="AU200" s="211" t="s">
        <v>71</v>
      </c>
      <c r="AY200" s="210" t="s">
        <v>156</v>
      </c>
      <c r="BK200" s="212">
        <f>SUM(BK201:BK229)</f>
        <v>0</v>
      </c>
    </row>
    <row r="201" s="1" customFormat="1" ht="22.5" customHeight="1">
      <c r="B201" s="37"/>
      <c r="C201" s="215" t="s">
        <v>309</v>
      </c>
      <c r="D201" s="215" t="s">
        <v>158</v>
      </c>
      <c r="E201" s="216" t="s">
        <v>836</v>
      </c>
      <c r="F201" s="217" t="s">
        <v>837</v>
      </c>
      <c r="G201" s="218" t="s">
        <v>282</v>
      </c>
      <c r="H201" s="219">
        <v>54.777000000000001</v>
      </c>
      <c r="I201" s="220"/>
      <c r="J201" s="221">
        <f>ROUND(I201*H201,2)</f>
        <v>0</v>
      </c>
      <c r="K201" s="217" t="s">
        <v>705</v>
      </c>
      <c r="L201" s="42"/>
      <c r="M201" s="222" t="s">
        <v>1</v>
      </c>
      <c r="N201" s="223" t="s">
        <v>42</v>
      </c>
      <c r="O201" s="78"/>
      <c r="P201" s="224">
        <f>O201*H201</f>
        <v>0</v>
      </c>
      <c r="Q201" s="224">
        <v>0</v>
      </c>
      <c r="R201" s="224">
        <f>Q201*H201</f>
        <v>0</v>
      </c>
      <c r="S201" s="224">
        <v>0</v>
      </c>
      <c r="T201" s="225">
        <f>S201*H201</f>
        <v>0</v>
      </c>
      <c r="AR201" s="16" t="s">
        <v>838</v>
      </c>
      <c r="AT201" s="16" t="s">
        <v>158</v>
      </c>
      <c r="AU201" s="16" t="s">
        <v>21</v>
      </c>
      <c r="AY201" s="16" t="s">
        <v>156</v>
      </c>
      <c r="BE201" s="226">
        <f>IF(N201="základní",J201,0)</f>
        <v>0</v>
      </c>
      <c r="BF201" s="226">
        <f>IF(N201="snížená",J201,0)</f>
        <v>0</v>
      </c>
      <c r="BG201" s="226">
        <f>IF(N201="zákl. přenesená",J201,0)</f>
        <v>0</v>
      </c>
      <c r="BH201" s="226">
        <f>IF(N201="sníž. přenesená",J201,0)</f>
        <v>0</v>
      </c>
      <c r="BI201" s="226">
        <f>IF(N201="nulová",J201,0)</f>
        <v>0</v>
      </c>
      <c r="BJ201" s="16" t="s">
        <v>21</v>
      </c>
      <c r="BK201" s="226">
        <f>ROUND(I201*H201,2)</f>
        <v>0</v>
      </c>
      <c r="BL201" s="16" t="s">
        <v>838</v>
      </c>
      <c r="BM201" s="16" t="s">
        <v>1427</v>
      </c>
    </row>
    <row r="202" s="1" customFormat="1">
      <c r="B202" s="37"/>
      <c r="C202" s="38"/>
      <c r="D202" s="227" t="s">
        <v>165</v>
      </c>
      <c r="E202" s="38"/>
      <c r="F202" s="228" t="s">
        <v>840</v>
      </c>
      <c r="G202" s="38"/>
      <c r="H202" s="38"/>
      <c r="I202" s="142"/>
      <c r="J202" s="38"/>
      <c r="K202" s="38"/>
      <c r="L202" s="42"/>
      <c r="M202" s="229"/>
      <c r="N202" s="78"/>
      <c r="O202" s="78"/>
      <c r="P202" s="78"/>
      <c r="Q202" s="78"/>
      <c r="R202" s="78"/>
      <c r="S202" s="78"/>
      <c r="T202" s="79"/>
      <c r="AT202" s="16" t="s">
        <v>165</v>
      </c>
      <c r="AU202" s="16" t="s">
        <v>21</v>
      </c>
    </row>
    <row r="203" s="1" customFormat="1">
      <c r="B203" s="37"/>
      <c r="C203" s="38"/>
      <c r="D203" s="227" t="s">
        <v>167</v>
      </c>
      <c r="E203" s="38"/>
      <c r="F203" s="230" t="s">
        <v>841</v>
      </c>
      <c r="G203" s="38"/>
      <c r="H203" s="38"/>
      <c r="I203" s="142"/>
      <c r="J203" s="38"/>
      <c r="K203" s="38"/>
      <c r="L203" s="42"/>
      <c r="M203" s="229"/>
      <c r="N203" s="78"/>
      <c r="O203" s="78"/>
      <c r="P203" s="78"/>
      <c r="Q203" s="78"/>
      <c r="R203" s="78"/>
      <c r="S203" s="78"/>
      <c r="T203" s="79"/>
      <c r="AT203" s="16" t="s">
        <v>167</v>
      </c>
      <c r="AU203" s="16" t="s">
        <v>21</v>
      </c>
    </row>
    <row r="204" s="1" customFormat="1">
      <c r="B204" s="37"/>
      <c r="C204" s="38"/>
      <c r="D204" s="227" t="s">
        <v>189</v>
      </c>
      <c r="E204" s="38"/>
      <c r="F204" s="230" t="s">
        <v>842</v>
      </c>
      <c r="G204" s="38"/>
      <c r="H204" s="38"/>
      <c r="I204" s="142"/>
      <c r="J204" s="38"/>
      <c r="K204" s="38"/>
      <c r="L204" s="42"/>
      <c r="M204" s="229"/>
      <c r="N204" s="78"/>
      <c r="O204" s="78"/>
      <c r="P204" s="78"/>
      <c r="Q204" s="78"/>
      <c r="R204" s="78"/>
      <c r="S204" s="78"/>
      <c r="T204" s="79"/>
      <c r="AT204" s="16" t="s">
        <v>189</v>
      </c>
      <c r="AU204" s="16" t="s">
        <v>21</v>
      </c>
    </row>
    <row r="205" s="12" customFormat="1">
      <c r="B205" s="231"/>
      <c r="C205" s="232"/>
      <c r="D205" s="227" t="s">
        <v>169</v>
      </c>
      <c r="E205" s="233" t="s">
        <v>1</v>
      </c>
      <c r="F205" s="234" t="s">
        <v>843</v>
      </c>
      <c r="G205" s="232"/>
      <c r="H205" s="233" t="s">
        <v>1</v>
      </c>
      <c r="I205" s="235"/>
      <c r="J205" s="232"/>
      <c r="K205" s="232"/>
      <c r="L205" s="236"/>
      <c r="M205" s="237"/>
      <c r="N205" s="238"/>
      <c r="O205" s="238"/>
      <c r="P205" s="238"/>
      <c r="Q205" s="238"/>
      <c r="R205" s="238"/>
      <c r="S205" s="238"/>
      <c r="T205" s="239"/>
      <c r="AT205" s="240" t="s">
        <v>169</v>
      </c>
      <c r="AU205" s="240" t="s">
        <v>21</v>
      </c>
      <c r="AV205" s="12" t="s">
        <v>21</v>
      </c>
      <c r="AW205" s="12" t="s">
        <v>34</v>
      </c>
      <c r="AX205" s="12" t="s">
        <v>71</v>
      </c>
      <c r="AY205" s="240" t="s">
        <v>156</v>
      </c>
    </row>
    <row r="206" s="13" customFormat="1">
      <c r="B206" s="241"/>
      <c r="C206" s="242"/>
      <c r="D206" s="227" t="s">
        <v>169</v>
      </c>
      <c r="E206" s="243" t="s">
        <v>1</v>
      </c>
      <c r="F206" s="244" t="s">
        <v>844</v>
      </c>
      <c r="G206" s="242"/>
      <c r="H206" s="245">
        <v>35.909999999999997</v>
      </c>
      <c r="I206" s="246"/>
      <c r="J206" s="242"/>
      <c r="K206" s="242"/>
      <c r="L206" s="247"/>
      <c r="M206" s="248"/>
      <c r="N206" s="249"/>
      <c r="O206" s="249"/>
      <c r="P206" s="249"/>
      <c r="Q206" s="249"/>
      <c r="R206" s="249"/>
      <c r="S206" s="249"/>
      <c r="T206" s="250"/>
      <c r="AT206" s="251" t="s">
        <v>169</v>
      </c>
      <c r="AU206" s="251" t="s">
        <v>21</v>
      </c>
      <c r="AV206" s="13" t="s">
        <v>79</v>
      </c>
      <c r="AW206" s="13" t="s">
        <v>34</v>
      </c>
      <c r="AX206" s="13" t="s">
        <v>71</v>
      </c>
      <c r="AY206" s="251" t="s">
        <v>156</v>
      </c>
    </row>
    <row r="207" s="12" customFormat="1">
      <c r="B207" s="231"/>
      <c r="C207" s="232"/>
      <c r="D207" s="227" t="s">
        <v>169</v>
      </c>
      <c r="E207" s="233" t="s">
        <v>1</v>
      </c>
      <c r="F207" s="234" t="s">
        <v>845</v>
      </c>
      <c r="G207" s="232"/>
      <c r="H207" s="233" t="s">
        <v>1</v>
      </c>
      <c r="I207" s="235"/>
      <c r="J207" s="232"/>
      <c r="K207" s="232"/>
      <c r="L207" s="236"/>
      <c r="M207" s="237"/>
      <c r="N207" s="238"/>
      <c r="O207" s="238"/>
      <c r="P207" s="238"/>
      <c r="Q207" s="238"/>
      <c r="R207" s="238"/>
      <c r="S207" s="238"/>
      <c r="T207" s="239"/>
      <c r="AT207" s="240" t="s">
        <v>169</v>
      </c>
      <c r="AU207" s="240" t="s">
        <v>21</v>
      </c>
      <c r="AV207" s="12" t="s">
        <v>21</v>
      </c>
      <c r="AW207" s="12" t="s">
        <v>34</v>
      </c>
      <c r="AX207" s="12" t="s">
        <v>71</v>
      </c>
      <c r="AY207" s="240" t="s">
        <v>156</v>
      </c>
    </row>
    <row r="208" s="13" customFormat="1">
      <c r="B208" s="241"/>
      <c r="C208" s="242"/>
      <c r="D208" s="227" t="s">
        <v>169</v>
      </c>
      <c r="E208" s="243" t="s">
        <v>1</v>
      </c>
      <c r="F208" s="244" t="s">
        <v>1428</v>
      </c>
      <c r="G208" s="242"/>
      <c r="H208" s="245">
        <v>0.14699999999999999</v>
      </c>
      <c r="I208" s="246"/>
      <c r="J208" s="242"/>
      <c r="K208" s="242"/>
      <c r="L208" s="247"/>
      <c r="M208" s="248"/>
      <c r="N208" s="249"/>
      <c r="O208" s="249"/>
      <c r="P208" s="249"/>
      <c r="Q208" s="249"/>
      <c r="R208" s="249"/>
      <c r="S208" s="249"/>
      <c r="T208" s="250"/>
      <c r="AT208" s="251" t="s">
        <v>169</v>
      </c>
      <c r="AU208" s="251" t="s">
        <v>21</v>
      </c>
      <c r="AV208" s="13" t="s">
        <v>79</v>
      </c>
      <c r="AW208" s="13" t="s">
        <v>34</v>
      </c>
      <c r="AX208" s="13" t="s">
        <v>71</v>
      </c>
      <c r="AY208" s="251" t="s">
        <v>156</v>
      </c>
    </row>
    <row r="209" s="12" customFormat="1">
      <c r="B209" s="231"/>
      <c r="C209" s="232"/>
      <c r="D209" s="227" t="s">
        <v>169</v>
      </c>
      <c r="E209" s="233" t="s">
        <v>1</v>
      </c>
      <c r="F209" s="234" t="s">
        <v>1429</v>
      </c>
      <c r="G209" s="232"/>
      <c r="H209" s="233" t="s">
        <v>1</v>
      </c>
      <c r="I209" s="235"/>
      <c r="J209" s="232"/>
      <c r="K209" s="232"/>
      <c r="L209" s="236"/>
      <c r="M209" s="237"/>
      <c r="N209" s="238"/>
      <c r="O209" s="238"/>
      <c r="P209" s="238"/>
      <c r="Q209" s="238"/>
      <c r="R209" s="238"/>
      <c r="S209" s="238"/>
      <c r="T209" s="239"/>
      <c r="AT209" s="240" t="s">
        <v>169</v>
      </c>
      <c r="AU209" s="240" t="s">
        <v>21</v>
      </c>
      <c r="AV209" s="12" t="s">
        <v>21</v>
      </c>
      <c r="AW209" s="12" t="s">
        <v>34</v>
      </c>
      <c r="AX209" s="12" t="s">
        <v>71</v>
      </c>
      <c r="AY209" s="240" t="s">
        <v>156</v>
      </c>
    </row>
    <row r="210" s="13" customFormat="1">
      <c r="B210" s="241"/>
      <c r="C210" s="242"/>
      <c r="D210" s="227" t="s">
        <v>169</v>
      </c>
      <c r="E210" s="243" t="s">
        <v>1</v>
      </c>
      <c r="F210" s="244" t="s">
        <v>1430</v>
      </c>
      <c r="G210" s="242"/>
      <c r="H210" s="245">
        <v>18.719999999999999</v>
      </c>
      <c r="I210" s="246"/>
      <c r="J210" s="242"/>
      <c r="K210" s="242"/>
      <c r="L210" s="247"/>
      <c r="M210" s="248"/>
      <c r="N210" s="249"/>
      <c r="O210" s="249"/>
      <c r="P210" s="249"/>
      <c r="Q210" s="249"/>
      <c r="R210" s="249"/>
      <c r="S210" s="249"/>
      <c r="T210" s="250"/>
      <c r="AT210" s="251" t="s">
        <v>169</v>
      </c>
      <c r="AU210" s="251" t="s">
        <v>21</v>
      </c>
      <c r="AV210" s="13" t="s">
        <v>79</v>
      </c>
      <c r="AW210" s="13" t="s">
        <v>34</v>
      </c>
      <c r="AX210" s="13" t="s">
        <v>71</v>
      </c>
      <c r="AY210" s="251" t="s">
        <v>156</v>
      </c>
    </row>
    <row r="211" s="14" customFormat="1">
      <c r="B211" s="252"/>
      <c r="C211" s="253"/>
      <c r="D211" s="227" t="s">
        <v>169</v>
      </c>
      <c r="E211" s="254" t="s">
        <v>1</v>
      </c>
      <c r="F211" s="255" t="s">
        <v>174</v>
      </c>
      <c r="G211" s="253"/>
      <c r="H211" s="256">
        <v>54.777000000000001</v>
      </c>
      <c r="I211" s="257"/>
      <c r="J211" s="253"/>
      <c r="K211" s="253"/>
      <c r="L211" s="258"/>
      <c r="M211" s="259"/>
      <c r="N211" s="260"/>
      <c r="O211" s="260"/>
      <c r="P211" s="260"/>
      <c r="Q211" s="260"/>
      <c r="R211" s="260"/>
      <c r="S211" s="260"/>
      <c r="T211" s="261"/>
      <c r="AT211" s="262" t="s">
        <v>169</v>
      </c>
      <c r="AU211" s="262" t="s">
        <v>21</v>
      </c>
      <c r="AV211" s="14" t="s">
        <v>163</v>
      </c>
      <c r="AW211" s="14" t="s">
        <v>34</v>
      </c>
      <c r="AX211" s="14" t="s">
        <v>21</v>
      </c>
      <c r="AY211" s="262" t="s">
        <v>156</v>
      </c>
    </row>
    <row r="212" s="1" customFormat="1" ht="22.5" customHeight="1">
      <c r="B212" s="37"/>
      <c r="C212" s="215" t="s">
        <v>7</v>
      </c>
      <c r="D212" s="215" t="s">
        <v>158</v>
      </c>
      <c r="E212" s="216" t="s">
        <v>849</v>
      </c>
      <c r="F212" s="217" t="s">
        <v>850</v>
      </c>
      <c r="G212" s="218" t="s">
        <v>282</v>
      </c>
      <c r="H212" s="219">
        <v>44.969999999999999</v>
      </c>
      <c r="I212" s="220"/>
      <c r="J212" s="221">
        <f>ROUND(I212*H212,2)</f>
        <v>0</v>
      </c>
      <c r="K212" s="217" t="s">
        <v>705</v>
      </c>
      <c r="L212" s="42"/>
      <c r="M212" s="222" t="s">
        <v>1</v>
      </c>
      <c r="N212" s="223" t="s">
        <v>42</v>
      </c>
      <c r="O212" s="78"/>
      <c r="P212" s="224">
        <f>O212*H212</f>
        <v>0</v>
      </c>
      <c r="Q212" s="224">
        <v>0</v>
      </c>
      <c r="R212" s="224">
        <f>Q212*H212</f>
        <v>0</v>
      </c>
      <c r="S212" s="224">
        <v>0</v>
      </c>
      <c r="T212" s="225">
        <f>S212*H212</f>
        <v>0</v>
      </c>
      <c r="AR212" s="16" t="s">
        <v>838</v>
      </c>
      <c r="AT212" s="16" t="s">
        <v>158</v>
      </c>
      <c r="AU212" s="16" t="s">
        <v>21</v>
      </c>
      <c r="AY212" s="16" t="s">
        <v>156</v>
      </c>
      <c r="BE212" s="226">
        <f>IF(N212="základní",J212,0)</f>
        <v>0</v>
      </c>
      <c r="BF212" s="226">
        <f>IF(N212="snížená",J212,0)</f>
        <v>0</v>
      </c>
      <c r="BG212" s="226">
        <f>IF(N212="zákl. přenesená",J212,0)</f>
        <v>0</v>
      </c>
      <c r="BH212" s="226">
        <f>IF(N212="sníž. přenesená",J212,0)</f>
        <v>0</v>
      </c>
      <c r="BI212" s="226">
        <f>IF(N212="nulová",J212,0)</f>
        <v>0</v>
      </c>
      <c r="BJ212" s="16" t="s">
        <v>21</v>
      </c>
      <c r="BK212" s="226">
        <f>ROUND(I212*H212,2)</f>
        <v>0</v>
      </c>
      <c r="BL212" s="16" t="s">
        <v>838</v>
      </c>
      <c r="BM212" s="16" t="s">
        <v>1431</v>
      </c>
    </row>
    <row r="213" s="1" customFormat="1">
      <c r="B213" s="37"/>
      <c r="C213" s="38"/>
      <c r="D213" s="227" t="s">
        <v>165</v>
      </c>
      <c r="E213" s="38"/>
      <c r="F213" s="228" t="s">
        <v>852</v>
      </c>
      <c r="G213" s="38"/>
      <c r="H213" s="38"/>
      <c r="I213" s="142"/>
      <c r="J213" s="38"/>
      <c r="K213" s="38"/>
      <c r="L213" s="42"/>
      <c r="M213" s="229"/>
      <c r="N213" s="78"/>
      <c r="O213" s="78"/>
      <c r="P213" s="78"/>
      <c r="Q213" s="78"/>
      <c r="R213" s="78"/>
      <c r="S213" s="78"/>
      <c r="T213" s="79"/>
      <c r="AT213" s="16" t="s">
        <v>165</v>
      </c>
      <c r="AU213" s="16" t="s">
        <v>21</v>
      </c>
    </row>
    <row r="214" s="1" customFormat="1">
      <c r="B214" s="37"/>
      <c r="C214" s="38"/>
      <c r="D214" s="227" t="s">
        <v>167</v>
      </c>
      <c r="E214" s="38"/>
      <c r="F214" s="230" t="s">
        <v>841</v>
      </c>
      <c r="G214" s="38"/>
      <c r="H214" s="38"/>
      <c r="I214" s="142"/>
      <c r="J214" s="38"/>
      <c r="K214" s="38"/>
      <c r="L214" s="42"/>
      <c r="M214" s="229"/>
      <c r="N214" s="78"/>
      <c r="O214" s="78"/>
      <c r="P214" s="78"/>
      <c r="Q214" s="78"/>
      <c r="R214" s="78"/>
      <c r="S214" s="78"/>
      <c r="T214" s="79"/>
      <c r="AT214" s="16" t="s">
        <v>167</v>
      </c>
      <c r="AU214" s="16" t="s">
        <v>21</v>
      </c>
    </row>
    <row r="215" s="12" customFormat="1">
      <c r="B215" s="231"/>
      <c r="C215" s="232"/>
      <c r="D215" s="227" t="s">
        <v>169</v>
      </c>
      <c r="E215" s="233" t="s">
        <v>1</v>
      </c>
      <c r="F215" s="234" t="s">
        <v>853</v>
      </c>
      <c r="G215" s="232"/>
      <c r="H215" s="233" t="s">
        <v>1</v>
      </c>
      <c r="I215" s="235"/>
      <c r="J215" s="232"/>
      <c r="K215" s="232"/>
      <c r="L215" s="236"/>
      <c r="M215" s="237"/>
      <c r="N215" s="238"/>
      <c r="O215" s="238"/>
      <c r="P215" s="238"/>
      <c r="Q215" s="238"/>
      <c r="R215" s="238"/>
      <c r="S215" s="238"/>
      <c r="T215" s="239"/>
      <c r="AT215" s="240" t="s">
        <v>169</v>
      </c>
      <c r="AU215" s="240" t="s">
        <v>21</v>
      </c>
      <c r="AV215" s="12" t="s">
        <v>21</v>
      </c>
      <c r="AW215" s="12" t="s">
        <v>34</v>
      </c>
      <c r="AX215" s="12" t="s">
        <v>71</v>
      </c>
      <c r="AY215" s="240" t="s">
        <v>156</v>
      </c>
    </row>
    <row r="216" s="13" customFormat="1">
      <c r="B216" s="241"/>
      <c r="C216" s="242"/>
      <c r="D216" s="227" t="s">
        <v>169</v>
      </c>
      <c r="E216" s="243" t="s">
        <v>1</v>
      </c>
      <c r="F216" s="244" t="s">
        <v>854</v>
      </c>
      <c r="G216" s="242"/>
      <c r="H216" s="245">
        <v>44.969999999999999</v>
      </c>
      <c r="I216" s="246"/>
      <c r="J216" s="242"/>
      <c r="K216" s="242"/>
      <c r="L216" s="247"/>
      <c r="M216" s="248"/>
      <c r="N216" s="249"/>
      <c r="O216" s="249"/>
      <c r="P216" s="249"/>
      <c r="Q216" s="249"/>
      <c r="R216" s="249"/>
      <c r="S216" s="249"/>
      <c r="T216" s="250"/>
      <c r="AT216" s="251" t="s">
        <v>169</v>
      </c>
      <c r="AU216" s="251" t="s">
        <v>21</v>
      </c>
      <c r="AV216" s="13" t="s">
        <v>79</v>
      </c>
      <c r="AW216" s="13" t="s">
        <v>34</v>
      </c>
      <c r="AX216" s="13" t="s">
        <v>21</v>
      </c>
      <c r="AY216" s="251" t="s">
        <v>156</v>
      </c>
    </row>
    <row r="217" s="1" customFormat="1" ht="22.5" customHeight="1">
      <c r="B217" s="37"/>
      <c r="C217" s="215" t="s">
        <v>321</v>
      </c>
      <c r="D217" s="215" t="s">
        <v>158</v>
      </c>
      <c r="E217" s="216" t="s">
        <v>855</v>
      </c>
      <c r="F217" s="217" t="s">
        <v>856</v>
      </c>
      <c r="G217" s="218" t="s">
        <v>282</v>
      </c>
      <c r="H217" s="219">
        <v>0.14699999999999999</v>
      </c>
      <c r="I217" s="220"/>
      <c r="J217" s="221">
        <f>ROUND(I217*H217,2)</f>
        <v>0</v>
      </c>
      <c r="K217" s="217" t="s">
        <v>705</v>
      </c>
      <c r="L217" s="42"/>
      <c r="M217" s="222" t="s">
        <v>1</v>
      </c>
      <c r="N217" s="223" t="s">
        <v>42</v>
      </c>
      <c r="O217" s="78"/>
      <c r="P217" s="224">
        <f>O217*H217</f>
        <v>0</v>
      </c>
      <c r="Q217" s="224">
        <v>0</v>
      </c>
      <c r="R217" s="224">
        <f>Q217*H217</f>
        <v>0</v>
      </c>
      <c r="S217" s="224">
        <v>0</v>
      </c>
      <c r="T217" s="225">
        <f>S217*H217</f>
        <v>0</v>
      </c>
      <c r="AR217" s="16" t="s">
        <v>163</v>
      </c>
      <c r="AT217" s="16" t="s">
        <v>158</v>
      </c>
      <c r="AU217" s="16" t="s">
        <v>21</v>
      </c>
      <c r="AY217" s="16" t="s">
        <v>156</v>
      </c>
      <c r="BE217" s="226">
        <f>IF(N217="základní",J217,0)</f>
        <v>0</v>
      </c>
      <c r="BF217" s="226">
        <f>IF(N217="snížená",J217,0)</f>
        <v>0</v>
      </c>
      <c r="BG217" s="226">
        <f>IF(N217="zákl. přenesená",J217,0)</f>
        <v>0</v>
      </c>
      <c r="BH217" s="226">
        <f>IF(N217="sníž. přenesená",J217,0)</f>
        <v>0</v>
      </c>
      <c r="BI217" s="226">
        <f>IF(N217="nulová",J217,0)</f>
        <v>0</v>
      </c>
      <c r="BJ217" s="16" t="s">
        <v>21</v>
      </c>
      <c r="BK217" s="226">
        <f>ROUND(I217*H217,2)</f>
        <v>0</v>
      </c>
      <c r="BL217" s="16" t="s">
        <v>163</v>
      </c>
      <c r="BM217" s="16" t="s">
        <v>1432</v>
      </c>
    </row>
    <row r="218" s="1" customFormat="1">
      <c r="B218" s="37"/>
      <c r="C218" s="38"/>
      <c r="D218" s="227" t="s">
        <v>165</v>
      </c>
      <c r="E218" s="38"/>
      <c r="F218" s="228" t="s">
        <v>858</v>
      </c>
      <c r="G218" s="38"/>
      <c r="H218" s="38"/>
      <c r="I218" s="142"/>
      <c r="J218" s="38"/>
      <c r="K218" s="38"/>
      <c r="L218" s="42"/>
      <c r="M218" s="229"/>
      <c r="N218" s="78"/>
      <c r="O218" s="78"/>
      <c r="P218" s="78"/>
      <c r="Q218" s="78"/>
      <c r="R218" s="78"/>
      <c r="S218" s="78"/>
      <c r="T218" s="79"/>
      <c r="AT218" s="16" t="s">
        <v>165</v>
      </c>
      <c r="AU218" s="16" t="s">
        <v>21</v>
      </c>
    </row>
    <row r="219" s="1" customFormat="1">
      <c r="B219" s="37"/>
      <c r="C219" s="38"/>
      <c r="D219" s="227" t="s">
        <v>167</v>
      </c>
      <c r="E219" s="38"/>
      <c r="F219" s="230" t="s">
        <v>859</v>
      </c>
      <c r="G219" s="38"/>
      <c r="H219" s="38"/>
      <c r="I219" s="142"/>
      <c r="J219" s="38"/>
      <c r="K219" s="38"/>
      <c r="L219" s="42"/>
      <c r="M219" s="229"/>
      <c r="N219" s="78"/>
      <c r="O219" s="78"/>
      <c r="P219" s="78"/>
      <c r="Q219" s="78"/>
      <c r="R219" s="78"/>
      <c r="S219" s="78"/>
      <c r="T219" s="79"/>
      <c r="AT219" s="16" t="s">
        <v>167</v>
      </c>
      <c r="AU219" s="16" t="s">
        <v>21</v>
      </c>
    </row>
    <row r="220" s="12" customFormat="1">
      <c r="B220" s="231"/>
      <c r="C220" s="232"/>
      <c r="D220" s="227" t="s">
        <v>169</v>
      </c>
      <c r="E220" s="233" t="s">
        <v>1</v>
      </c>
      <c r="F220" s="234" t="s">
        <v>845</v>
      </c>
      <c r="G220" s="232"/>
      <c r="H220" s="233" t="s">
        <v>1</v>
      </c>
      <c r="I220" s="235"/>
      <c r="J220" s="232"/>
      <c r="K220" s="232"/>
      <c r="L220" s="236"/>
      <c r="M220" s="237"/>
      <c r="N220" s="238"/>
      <c r="O220" s="238"/>
      <c r="P220" s="238"/>
      <c r="Q220" s="238"/>
      <c r="R220" s="238"/>
      <c r="S220" s="238"/>
      <c r="T220" s="239"/>
      <c r="AT220" s="240" t="s">
        <v>169</v>
      </c>
      <c r="AU220" s="240" t="s">
        <v>21</v>
      </c>
      <c r="AV220" s="12" t="s">
        <v>21</v>
      </c>
      <c r="AW220" s="12" t="s">
        <v>34</v>
      </c>
      <c r="AX220" s="12" t="s">
        <v>71</v>
      </c>
      <c r="AY220" s="240" t="s">
        <v>156</v>
      </c>
    </row>
    <row r="221" s="13" customFormat="1">
      <c r="B221" s="241"/>
      <c r="C221" s="242"/>
      <c r="D221" s="227" t="s">
        <v>169</v>
      </c>
      <c r="E221" s="243" t="s">
        <v>1</v>
      </c>
      <c r="F221" s="244" t="s">
        <v>1428</v>
      </c>
      <c r="G221" s="242"/>
      <c r="H221" s="245">
        <v>0.14699999999999999</v>
      </c>
      <c r="I221" s="246"/>
      <c r="J221" s="242"/>
      <c r="K221" s="242"/>
      <c r="L221" s="247"/>
      <c r="M221" s="248"/>
      <c r="N221" s="249"/>
      <c r="O221" s="249"/>
      <c r="P221" s="249"/>
      <c r="Q221" s="249"/>
      <c r="R221" s="249"/>
      <c r="S221" s="249"/>
      <c r="T221" s="250"/>
      <c r="AT221" s="251" t="s">
        <v>169</v>
      </c>
      <c r="AU221" s="251" t="s">
        <v>21</v>
      </c>
      <c r="AV221" s="13" t="s">
        <v>79</v>
      </c>
      <c r="AW221" s="13" t="s">
        <v>34</v>
      </c>
      <c r="AX221" s="13" t="s">
        <v>21</v>
      </c>
      <c r="AY221" s="251" t="s">
        <v>156</v>
      </c>
    </row>
    <row r="222" s="1" customFormat="1" ht="22.5" customHeight="1">
      <c r="B222" s="37"/>
      <c r="C222" s="215" t="s">
        <v>328</v>
      </c>
      <c r="D222" s="215" t="s">
        <v>158</v>
      </c>
      <c r="E222" s="216" t="s">
        <v>860</v>
      </c>
      <c r="F222" s="217" t="s">
        <v>861</v>
      </c>
      <c r="G222" s="218" t="s">
        <v>282</v>
      </c>
      <c r="H222" s="219">
        <v>54.630000000000003</v>
      </c>
      <c r="I222" s="220"/>
      <c r="J222" s="221">
        <f>ROUND(I222*H222,2)</f>
        <v>0</v>
      </c>
      <c r="K222" s="217" t="s">
        <v>705</v>
      </c>
      <c r="L222" s="42"/>
      <c r="M222" s="222" t="s">
        <v>1</v>
      </c>
      <c r="N222" s="223" t="s">
        <v>42</v>
      </c>
      <c r="O222" s="78"/>
      <c r="P222" s="224">
        <f>O222*H222</f>
        <v>0</v>
      </c>
      <c r="Q222" s="224">
        <v>0</v>
      </c>
      <c r="R222" s="224">
        <f>Q222*H222</f>
        <v>0</v>
      </c>
      <c r="S222" s="224">
        <v>0</v>
      </c>
      <c r="T222" s="225">
        <f>S222*H222</f>
        <v>0</v>
      </c>
      <c r="AR222" s="16" t="s">
        <v>838</v>
      </c>
      <c r="AT222" s="16" t="s">
        <v>158</v>
      </c>
      <c r="AU222" s="16" t="s">
        <v>21</v>
      </c>
      <c r="AY222" s="16" t="s">
        <v>156</v>
      </c>
      <c r="BE222" s="226">
        <f>IF(N222="základní",J222,0)</f>
        <v>0</v>
      </c>
      <c r="BF222" s="226">
        <f>IF(N222="snížená",J222,0)</f>
        <v>0</v>
      </c>
      <c r="BG222" s="226">
        <f>IF(N222="zákl. přenesená",J222,0)</f>
        <v>0</v>
      </c>
      <c r="BH222" s="226">
        <f>IF(N222="sníž. přenesená",J222,0)</f>
        <v>0</v>
      </c>
      <c r="BI222" s="226">
        <f>IF(N222="nulová",J222,0)</f>
        <v>0</v>
      </c>
      <c r="BJ222" s="16" t="s">
        <v>21</v>
      </c>
      <c r="BK222" s="226">
        <f>ROUND(I222*H222,2)</f>
        <v>0</v>
      </c>
      <c r="BL222" s="16" t="s">
        <v>838</v>
      </c>
      <c r="BM222" s="16" t="s">
        <v>1433</v>
      </c>
    </row>
    <row r="223" s="1" customFormat="1">
      <c r="B223" s="37"/>
      <c r="C223" s="38"/>
      <c r="D223" s="227" t="s">
        <v>165</v>
      </c>
      <c r="E223" s="38"/>
      <c r="F223" s="228" t="s">
        <v>863</v>
      </c>
      <c r="G223" s="38"/>
      <c r="H223" s="38"/>
      <c r="I223" s="142"/>
      <c r="J223" s="38"/>
      <c r="K223" s="38"/>
      <c r="L223" s="42"/>
      <c r="M223" s="229"/>
      <c r="N223" s="78"/>
      <c r="O223" s="78"/>
      <c r="P223" s="78"/>
      <c r="Q223" s="78"/>
      <c r="R223" s="78"/>
      <c r="S223" s="78"/>
      <c r="T223" s="79"/>
      <c r="AT223" s="16" t="s">
        <v>165</v>
      </c>
      <c r="AU223" s="16" t="s">
        <v>21</v>
      </c>
    </row>
    <row r="224" s="1" customFormat="1">
      <c r="B224" s="37"/>
      <c r="C224" s="38"/>
      <c r="D224" s="227" t="s">
        <v>167</v>
      </c>
      <c r="E224" s="38"/>
      <c r="F224" s="230" t="s">
        <v>859</v>
      </c>
      <c r="G224" s="38"/>
      <c r="H224" s="38"/>
      <c r="I224" s="142"/>
      <c r="J224" s="38"/>
      <c r="K224" s="38"/>
      <c r="L224" s="42"/>
      <c r="M224" s="229"/>
      <c r="N224" s="78"/>
      <c r="O224" s="78"/>
      <c r="P224" s="78"/>
      <c r="Q224" s="78"/>
      <c r="R224" s="78"/>
      <c r="S224" s="78"/>
      <c r="T224" s="79"/>
      <c r="AT224" s="16" t="s">
        <v>167</v>
      </c>
      <c r="AU224" s="16" t="s">
        <v>21</v>
      </c>
    </row>
    <row r="225" s="12" customFormat="1">
      <c r="B225" s="231"/>
      <c r="C225" s="232"/>
      <c r="D225" s="227" t="s">
        <v>169</v>
      </c>
      <c r="E225" s="233" t="s">
        <v>1</v>
      </c>
      <c r="F225" s="234" t="s">
        <v>864</v>
      </c>
      <c r="G225" s="232"/>
      <c r="H225" s="233" t="s">
        <v>1</v>
      </c>
      <c r="I225" s="235"/>
      <c r="J225" s="232"/>
      <c r="K225" s="232"/>
      <c r="L225" s="236"/>
      <c r="M225" s="237"/>
      <c r="N225" s="238"/>
      <c r="O225" s="238"/>
      <c r="P225" s="238"/>
      <c r="Q225" s="238"/>
      <c r="R225" s="238"/>
      <c r="S225" s="238"/>
      <c r="T225" s="239"/>
      <c r="AT225" s="240" t="s">
        <v>169</v>
      </c>
      <c r="AU225" s="240" t="s">
        <v>21</v>
      </c>
      <c r="AV225" s="12" t="s">
        <v>21</v>
      </c>
      <c r="AW225" s="12" t="s">
        <v>34</v>
      </c>
      <c r="AX225" s="12" t="s">
        <v>71</v>
      </c>
      <c r="AY225" s="240" t="s">
        <v>156</v>
      </c>
    </row>
    <row r="226" s="13" customFormat="1">
      <c r="B226" s="241"/>
      <c r="C226" s="242"/>
      <c r="D226" s="227" t="s">
        <v>169</v>
      </c>
      <c r="E226" s="243" t="s">
        <v>1</v>
      </c>
      <c r="F226" s="244" t="s">
        <v>844</v>
      </c>
      <c r="G226" s="242"/>
      <c r="H226" s="245">
        <v>35.909999999999997</v>
      </c>
      <c r="I226" s="246"/>
      <c r="J226" s="242"/>
      <c r="K226" s="242"/>
      <c r="L226" s="247"/>
      <c r="M226" s="248"/>
      <c r="N226" s="249"/>
      <c r="O226" s="249"/>
      <c r="P226" s="249"/>
      <c r="Q226" s="249"/>
      <c r="R226" s="249"/>
      <c r="S226" s="249"/>
      <c r="T226" s="250"/>
      <c r="AT226" s="251" t="s">
        <v>169</v>
      </c>
      <c r="AU226" s="251" t="s">
        <v>21</v>
      </c>
      <c r="AV226" s="13" t="s">
        <v>79</v>
      </c>
      <c r="AW226" s="13" t="s">
        <v>34</v>
      </c>
      <c r="AX226" s="13" t="s">
        <v>71</v>
      </c>
      <c r="AY226" s="251" t="s">
        <v>156</v>
      </c>
    </row>
    <row r="227" s="12" customFormat="1">
      <c r="B227" s="231"/>
      <c r="C227" s="232"/>
      <c r="D227" s="227" t="s">
        <v>169</v>
      </c>
      <c r="E227" s="233" t="s">
        <v>1</v>
      </c>
      <c r="F227" s="234" t="s">
        <v>1429</v>
      </c>
      <c r="G227" s="232"/>
      <c r="H227" s="233" t="s">
        <v>1</v>
      </c>
      <c r="I227" s="235"/>
      <c r="J227" s="232"/>
      <c r="K227" s="232"/>
      <c r="L227" s="236"/>
      <c r="M227" s="237"/>
      <c r="N227" s="238"/>
      <c r="O227" s="238"/>
      <c r="P227" s="238"/>
      <c r="Q227" s="238"/>
      <c r="R227" s="238"/>
      <c r="S227" s="238"/>
      <c r="T227" s="239"/>
      <c r="AT227" s="240" t="s">
        <v>169</v>
      </c>
      <c r="AU227" s="240" t="s">
        <v>21</v>
      </c>
      <c r="AV227" s="12" t="s">
        <v>21</v>
      </c>
      <c r="AW227" s="12" t="s">
        <v>34</v>
      </c>
      <c r="AX227" s="12" t="s">
        <v>71</v>
      </c>
      <c r="AY227" s="240" t="s">
        <v>156</v>
      </c>
    </row>
    <row r="228" s="13" customFormat="1">
      <c r="B228" s="241"/>
      <c r="C228" s="242"/>
      <c r="D228" s="227" t="s">
        <v>169</v>
      </c>
      <c r="E228" s="243" t="s">
        <v>1</v>
      </c>
      <c r="F228" s="244" t="s">
        <v>1430</v>
      </c>
      <c r="G228" s="242"/>
      <c r="H228" s="245">
        <v>18.719999999999999</v>
      </c>
      <c r="I228" s="246"/>
      <c r="J228" s="242"/>
      <c r="K228" s="242"/>
      <c r="L228" s="247"/>
      <c r="M228" s="248"/>
      <c r="N228" s="249"/>
      <c r="O228" s="249"/>
      <c r="P228" s="249"/>
      <c r="Q228" s="249"/>
      <c r="R228" s="249"/>
      <c r="S228" s="249"/>
      <c r="T228" s="250"/>
      <c r="AT228" s="251" t="s">
        <v>169</v>
      </c>
      <c r="AU228" s="251" t="s">
        <v>21</v>
      </c>
      <c r="AV228" s="13" t="s">
        <v>79</v>
      </c>
      <c r="AW228" s="13" t="s">
        <v>34</v>
      </c>
      <c r="AX228" s="13" t="s">
        <v>71</v>
      </c>
      <c r="AY228" s="251" t="s">
        <v>156</v>
      </c>
    </row>
    <row r="229" s="14" customFormat="1">
      <c r="B229" s="252"/>
      <c r="C229" s="253"/>
      <c r="D229" s="227" t="s">
        <v>169</v>
      </c>
      <c r="E229" s="254" t="s">
        <v>1</v>
      </c>
      <c r="F229" s="255" t="s">
        <v>174</v>
      </c>
      <c r="G229" s="253"/>
      <c r="H229" s="256">
        <v>54.630000000000003</v>
      </c>
      <c r="I229" s="257"/>
      <c r="J229" s="253"/>
      <c r="K229" s="253"/>
      <c r="L229" s="258"/>
      <c r="M229" s="277"/>
      <c r="N229" s="278"/>
      <c r="O229" s="278"/>
      <c r="P229" s="278"/>
      <c r="Q229" s="278"/>
      <c r="R229" s="278"/>
      <c r="S229" s="278"/>
      <c r="T229" s="279"/>
      <c r="AT229" s="262" t="s">
        <v>169</v>
      </c>
      <c r="AU229" s="262" t="s">
        <v>21</v>
      </c>
      <c r="AV229" s="14" t="s">
        <v>163</v>
      </c>
      <c r="AW229" s="14" t="s">
        <v>34</v>
      </c>
      <c r="AX229" s="14" t="s">
        <v>21</v>
      </c>
      <c r="AY229" s="262" t="s">
        <v>156</v>
      </c>
    </row>
    <row r="230" s="1" customFormat="1" ht="6.96" customHeight="1">
      <c r="B230" s="56"/>
      <c r="C230" s="57"/>
      <c r="D230" s="57"/>
      <c r="E230" s="57"/>
      <c r="F230" s="57"/>
      <c r="G230" s="57"/>
      <c r="H230" s="57"/>
      <c r="I230" s="166"/>
      <c r="J230" s="57"/>
      <c r="K230" s="57"/>
      <c r="L230" s="42"/>
    </row>
  </sheetData>
  <sheetProtection sheet="1" autoFilter="0" formatColumns="0" formatRows="0" objects="1" scenarios="1" spinCount="100000" saltValue="dlOcTK+nanxL8QUOr5qJNBAXe9bxc0QuCFusqkwypHb5hiDuzPu/UNIKoLLr9uY80Zr1fnvRBnqQg5LA/letNg==" hashValue="x1iayzbMTcITP+7WDALRcpaak1ZY3uSiFxnnY5UhfvoTyiNOQrjb4D5m1RKMq6xikTYaVuJzeFLx0WIx514naQ==" algorithmName="SHA-512" password="CC35"/>
  <autoFilter ref="C87:K22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104</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ht="12" customHeight="1">
      <c r="B8" s="19"/>
      <c r="D8" s="140" t="s">
        <v>120</v>
      </c>
      <c r="L8" s="19"/>
    </row>
    <row r="9" s="1" customFormat="1" ht="16.5" customHeight="1">
      <c r="B9" s="42"/>
      <c r="E9" s="141" t="s">
        <v>1434</v>
      </c>
      <c r="F9" s="1"/>
      <c r="G9" s="1"/>
      <c r="H9" s="1"/>
      <c r="I9" s="142"/>
      <c r="L9" s="42"/>
    </row>
    <row r="10" s="1" customFormat="1" ht="12" customHeight="1">
      <c r="B10" s="42"/>
      <c r="D10" s="140" t="s">
        <v>122</v>
      </c>
      <c r="I10" s="142"/>
      <c r="L10" s="42"/>
    </row>
    <row r="11" s="1" customFormat="1" ht="36.96" customHeight="1">
      <c r="B11" s="42"/>
      <c r="E11" s="143" t="s">
        <v>1435</v>
      </c>
      <c r="F11" s="1"/>
      <c r="G11" s="1"/>
      <c r="H11" s="1"/>
      <c r="I11" s="142"/>
      <c r="L11" s="42"/>
    </row>
    <row r="12" s="1" customFormat="1">
      <c r="B12" s="42"/>
      <c r="I12" s="142"/>
      <c r="L12" s="42"/>
    </row>
    <row r="13" s="1" customFormat="1" ht="12" customHeight="1">
      <c r="B13" s="42"/>
      <c r="D13" s="140" t="s">
        <v>19</v>
      </c>
      <c r="F13" s="16" t="s">
        <v>1</v>
      </c>
      <c r="I13" s="144" t="s">
        <v>20</v>
      </c>
      <c r="J13" s="16" t="s">
        <v>1</v>
      </c>
      <c r="L13" s="42"/>
    </row>
    <row r="14" s="1" customFormat="1" ht="12" customHeight="1">
      <c r="B14" s="42"/>
      <c r="D14" s="140" t="s">
        <v>22</v>
      </c>
      <c r="F14" s="16" t="s">
        <v>23</v>
      </c>
      <c r="I14" s="144" t="s">
        <v>24</v>
      </c>
      <c r="J14" s="145" t="str">
        <f>'Rekapitulace zakázky'!AN8</f>
        <v>16. 3. 2019</v>
      </c>
      <c r="L14" s="42"/>
    </row>
    <row r="15" s="1" customFormat="1" ht="10.8" customHeight="1">
      <c r="B15" s="42"/>
      <c r="I15" s="142"/>
      <c r="L15" s="42"/>
    </row>
    <row r="16" s="1" customFormat="1" ht="12" customHeight="1">
      <c r="B16" s="42"/>
      <c r="D16" s="140" t="s">
        <v>28</v>
      </c>
      <c r="I16" s="144" t="s">
        <v>29</v>
      </c>
      <c r="J16" s="16" t="str">
        <f>IF('Rekapitulace zakázky'!AN10="","",'Rekapitulace zakázky'!AN10)</f>
        <v/>
      </c>
      <c r="L16" s="42"/>
    </row>
    <row r="17" s="1" customFormat="1" ht="18" customHeight="1">
      <c r="B17" s="42"/>
      <c r="E17" s="16" t="str">
        <f>IF('Rekapitulace zakázky'!E11="","",'Rekapitulace zakázky'!E11)</f>
        <v xml:space="preserve"> </v>
      </c>
      <c r="I17" s="144" t="s">
        <v>30</v>
      </c>
      <c r="J17" s="16" t="str">
        <f>IF('Rekapitulace zakázky'!AN11="","",'Rekapitulace zakázky'!AN11)</f>
        <v/>
      </c>
      <c r="L17" s="42"/>
    </row>
    <row r="18" s="1" customFormat="1" ht="6.96" customHeight="1">
      <c r="B18" s="42"/>
      <c r="I18" s="142"/>
      <c r="L18" s="42"/>
    </row>
    <row r="19" s="1" customFormat="1" ht="12" customHeight="1">
      <c r="B19" s="42"/>
      <c r="D19" s="140" t="s">
        <v>31</v>
      </c>
      <c r="I19" s="144" t="s">
        <v>29</v>
      </c>
      <c r="J19" s="32" t="str">
        <f>'Rekapitulace zakázky'!AN13</f>
        <v>Vyplň údaj</v>
      </c>
      <c r="L19" s="42"/>
    </row>
    <row r="20" s="1" customFormat="1" ht="18" customHeight="1">
      <c r="B20" s="42"/>
      <c r="E20" s="32" t="str">
        <f>'Rekapitulace zakázky'!E14</f>
        <v>Vyplň údaj</v>
      </c>
      <c r="F20" s="16"/>
      <c r="G20" s="16"/>
      <c r="H20" s="16"/>
      <c r="I20" s="144" t="s">
        <v>30</v>
      </c>
      <c r="J20" s="32" t="str">
        <f>'Rekapitulace zakázky'!AN14</f>
        <v>Vyplň údaj</v>
      </c>
      <c r="L20" s="42"/>
    </row>
    <row r="21" s="1" customFormat="1" ht="6.96" customHeight="1">
      <c r="B21" s="42"/>
      <c r="I21" s="142"/>
      <c r="L21" s="42"/>
    </row>
    <row r="22" s="1" customFormat="1" ht="12" customHeight="1">
      <c r="B22" s="42"/>
      <c r="D22" s="140" t="s">
        <v>33</v>
      </c>
      <c r="I22" s="144" t="s">
        <v>29</v>
      </c>
      <c r="J22" s="16" t="str">
        <f>IF('Rekapitulace zakázky'!AN16="","",'Rekapitulace zakázky'!AN16)</f>
        <v/>
      </c>
      <c r="L22" s="42"/>
    </row>
    <row r="23" s="1" customFormat="1" ht="18" customHeight="1">
      <c r="B23" s="42"/>
      <c r="E23" s="16" t="str">
        <f>IF('Rekapitulace zakázky'!E17="","",'Rekapitulace zakázky'!E17)</f>
        <v xml:space="preserve"> </v>
      </c>
      <c r="I23" s="144" t="s">
        <v>30</v>
      </c>
      <c r="J23" s="16" t="str">
        <f>IF('Rekapitulace zakázky'!AN17="","",'Rekapitulace zakázky'!AN17)</f>
        <v/>
      </c>
      <c r="L23" s="42"/>
    </row>
    <row r="24" s="1" customFormat="1" ht="6.96" customHeight="1">
      <c r="B24" s="42"/>
      <c r="I24" s="142"/>
      <c r="L24" s="42"/>
    </row>
    <row r="25" s="1" customFormat="1" ht="12" customHeight="1">
      <c r="B25" s="42"/>
      <c r="D25" s="140" t="s">
        <v>35</v>
      </c>
      <c r="I25" s="144" t="s">
        <v>29</v>
      </c>
      <c r="J25" s="16" t="str">
        <f>IF('Rekapitulace zakázky'!AN19="","",'Rekapitulace zakázky'!AN19)</f>
        <v/>
      </c>
      <c r="L25" s="42"/>
    </row>
    <row r="26" s="1" customFormat="1" ht="18" customHeight="1">
      <c r="B26" s="42"/>
      <c r="E26" s="16" t="str">
        <f>IF('Rekapitulace zakázky'!E20="","",'Rekapitulace zakázky'!E20)</f>
        <v xml:space="preserve"> </v>
      </c>
      <c r="I26" s="144" t="s">
        <v>30</v>
      </c>
      <c r="J26" s="16" t="str">
        <f>IF('Rekapitulace zakázky'!AN20="","",'Rekapitulace zakázky'!AN20)</f>
        <v/>
      </c>
      <c r="L26" s="42"/>
    </row>
    <row r="27" s="1" customFormat="1" ht="6.96" customHeight="1">
      <c r="B27" s="42"/>
      <c r="I27" s="142"/>
      <c r="L27" s="42"/>
    </row>
    <row r="28" s="1" customFormat="1" ht="12" customHeight="1">
      <c r="B28" s="42"/>
      <c r="D28" s="140" t="s">
        <v>36</v>
      </c>
      <c r="I28" s="142"/>
      <c r="L28" s="42"/>
    </row>
    <row r="29" s="7" customFormat="1" ht="16.5" customHeight="1">
      <c r="B29" s="146"/>
      <c r="E29" s="147" t="s">
        <v>1</v>
      </c>
      <c r="F29" s="147"/>
      <c r="G29" s="147"/>
      <c r="H29" s="147"/>
      <c r="I29" s="148"/>
      <c r="L29" s="146"/>
    </row>
    <row r="30" s="1" customFormat="1" ht="6.96" customHeight="1">
      <c r="B30" s="42"/>
      <c r="I30" s="142"/>
      <c r="L30" s="42"/>
    </row>
    <row r="31" s="1" customFormat="1" ht="6.96" customHeight="1">
      <c r="B31" s="42"/>
      <c r="D31" s="70"/>
      <c r="E31" s="70"/>
      <c r="F31" s="70"/>
      <c r="G31" s="70"/>
      <c r="H31" s="70"/>
      <c r="I31" s="149"/>
      <c r="J31" s="70"/>
      <c r="K31" s="70"/>
      <c r="L31" s="42"/>
    </row>
    <row r="32" s="1" customFormat="1" ht="25.44" customHeight="1">
      <c r="B32" s="42"/>
      <c r="D32" s="150" t="s">
        <v>37</v>
      </c>
      <c r="I32" s="142"/>
      <c r="J32" s="151">
        <f>ROUND(J100, 2)</f>
        <v>0</v>
      </c>
      <c r="L32" s="42"/>
    </row>
    <row r="33" s="1" customFormat="1" ht="6.96" customHeight="1">
      <c r="B33" s="42"/>
      <c r="D33" s="70"/>
      <c r="E33" s="70"/>
      <c r="F33" s="70"/>
      <c r="G33" s="70"/>
      <c r="H33" s="70"/>
      <c r="I33" s="149"/>
      <c r="J33" s="70"/>
      <c r="K33" s="70"/>
      <c r="L33" s="42"/>
    </row>
    <row r="34" s="1" customFormat="1" ht="14.4" customHeight="1">
      <c r="B34" s="42"/>
      <c r="F34" s="152" t="s">
        <v>39</v>
      </c>
      <c r="I34" s="153" t="s">
        <v>38</v>
      </c>
      <c r="J34" s="152" t="s">
        <v>40</v>
      </c>
      <c r="L34" s="42"/>
    </row>
    <row r="35" s="1" customFormat="1" ht="14.4" customHeight="1">
      <c r="B35" s="42"/>
      <c r="D35" s="140" t="s">
        <v>41</v>
      </c>
      <c r="E35" s="140" t="s">
        <v>42</v>
      </c>
      <c r="F35" s="154">
        <f>ROUND((SUM(BE100:BE703)),  2)</f>
        <v>0</v>
      </c>
      <c r="I35" s="155">
        <v>0.20999999999999999</v>
      </c>
      <c r="J35" s="154">
        <f>ROUND(((SUM(BE100:BE703))*I35),  2)</f>
        <v>0</v>
      </c>
      <c r="L35" s="42"/>
    </row>
    <row r="36" s="1" customFormat="1" ht="14.4" customHeight="1">
      <c r="B36" s="42"/>
      <c r="E36" s="140" t="s">
        <v>43</v>
      </c>
      <c r="F36" s="154">
        <f>ROUND((SUM(BF100:BF703)),  2)</f>
        <v>0</v>
      </c>
      <c r="I36" s="155">
        <v>0.14999999999999999</v>
      </c>
      <c r="J36" s="154">
        <f>ROUND(((SUM(BF100:BF703))*I36),  2)</f>
        <v>0</v>
      </c>
      <c r="L36" s="42"/>
    </row>
    <row r="37" hidden="1" s="1" customFormat="1" ht="14.4" customHeight="1">
      <c r="B37" s="42"/>
      <c r="E37" s="140" t="s">
        <v>44</v>
      </c>
      <c r="F37" s="154">
        <f>ROUND((SUM(BG100:BG703)),  2)</f>
        <v>0</v>
      </c>
      <c r="I37" s="155">
        <v>0.20999999999999999</v>
      </c>
      <c r="J37" s="154">
        <f>0</f>
        <v>0</v>
      </c>
      <c r="L37" s="42"/>
    </row>
    <row r="38" hidden="1" s="1" customFormat="1" ht="14.4" customHeight="1">
      <c r="B38" s="42"/>
      <c r="E38" s="140" t="s">
        <v>45</v>
      </c>
      <c r="F38" s="154">
        <f>ROUND((SUM(BH100:BH703)),  2)</f>
        <v>0</v>
      </c>
      <c r="I38" s="155">
        <v>0.14999999999999999</v>
      </c>
      <c r="J38" s="154">
        <f>0</f>
        <v>0</v>
      </c>
      <c r="L38" s="42"/>
    </row>
    <row r="39" hidden="1" s="1" customFormat="1" ht="14.4" customHeight="1">
      <c r="B39" s="42"/>
      <c r="E39" s="140" t="s">
        <v>46</v>
      </c>
      <c r="F39" s="154">
        <f>ROUND((SUM(BI100:BI703)),  2)</f>
        <v>0</v>
      </c>
      <c r="I39" s="155">
        <v>0</v>
      </c>
      <c r="J39" s="154">
        <f>0</f>
        <v>0</v>
      </c>
      <c r="L39" s="42"/>
    </row>
    <row r="40" s="1" customFormat="1" ht="6.96" customHeight="1">
      <c r="B40" s="42"/>
      <c r="I40" s="142"/>
      <c r="L40" s="42"/>
    </row>
    <row r="41" s="1" customFormat="1" ht="25.44" customHeight="1">
      <c r="B41" s="42"/>
      <c r="C41" s="156"/>
      <c r="D41" s="157" t="s">
        <v>47</v>
      </c>
      <c r="E41" s="158"/>
      <c r="F41" s="158"/>
      <c r="G41" s="159" t="s">
        <v>48</v>
      </c>
      <c r="H41" s="160" t="s">
        <v>49</v>
      </c>
      <c r="I41" s="161"/>
      <c r="J41" s="162">
        <f>SUM(J32:J39)</f>
        <v>0</v>
      </c>
      <c r="K41" s="163"/>
      <c r="L41" s="42"/>
    </row>
    <row r="42" s="1" customFormat="1" ht="14.4" customHeight="1">
      <c r="B42" s="164"/>
      <c r="C42" s="165"/>
      <c r="D42" s="165"/>
      <c r="E42" s="165"/>
      <c r="F42" s="165"/>
      <c r="G42" s="165"/>
      <c r="H42" s="165"/>
      <c r="I42" s="166"/>
      <c r="J42" s="165"/>
      <c r="K42" s="165"/>
      <c r="L42" s="42"/>
    </row>
    <row r="46" s="1" customFormat="1" ht="6.96" customHeight="1">
      <c r="B46" s="167"/>
      <c r="C46" s="168"/>
      <c r="D46" s="168"/>
      <c r="E46" s="168"/>
      <c r="F46" s="168"/>
      <c r="G46" s="168"/>
      <c r="H46" s="168"/>
      <c r="I46" s="169"/>
      <c r="J46" s="168"/>
      <c r="K46" s="168"/>
      <c r="L46" s="42"/>
    </row>
    <row r="47" s="1" customFormat="1" ht="24.96" customHeight="1">
      <c r="B47" s="37"/>
      <c r="C47" s="22" t="s">
        <v>124</v>
      </c>
      <c r="D47" s="38"/>
      <c r="E47" s="38"/>
      <c r="F47" s="38"/>
      <c r="G47" s="38"/>
      <c r="H47" s="38"/>
      <c r="I47" s="142"/>
      <c r="J47" s="38"/>
      <c r="K47" s="38"/>
      <c r="L47" s="42"/>
    </row>
    <row r="48" s="1" customFormat="1" ht="6.96" customHeight="1">
      <c r="B48" s="37"/>
      <c r="C48" s="38"/>
      <c r="D48" s="38"/>
      <c r="E48" s="38"/>
      <c r="F48" s="38"/>
      <c r="G48" s="38"/>
      <c r="H48" s="38"/>
      <c r="I48" s="142"/>
      <c r="J48" s="38"/>
      <c r="K48" s="38"/>
      <c r="L48" s="42"/>
    </row>
    <row r="49" s="1" customFormat="1" ht="12" customHeight="1">
      <c r="B49" s="37"/>
      <c r="C49" s="31" t="s">
        <v>16</v>
      </c>
      <c r="D49" s="38"/>
      <c r="E49" s="38"/>
      <c r="F49" s="38"/>
      <c r="G49" s="38"/>
      <c r="H49" s="38"/>
      <c r="I49" s="142"/>
      <c r="J49" s="38"/>
      <c r="K49" s="38"/>
      <c r="L49" s="42"/>
    </row>
    <row r="50" s="1" customFormat="1" ht="16.5" customHeight="1">
      <c r="B50" s="37"/>
      <c r="C50" s="38"/>
      <c r="D50" s="38"/>
      <c r="E50" s="170" t="str">
        <f>E7</f>
        <v>Oprava mostních objektů v úseku Měcholupy - Žatec</v>
      </c>
      <c r="F50" s="31"/>
      <c r="G50" s="31"/>
      <c r="H50" s="31"/>
      <c r="I50" s="142"/>
      <c r="J50" s="38"/>
      <c r="K50" s="38"/>
      <c r="L50" s="42"/>
    </row>
    <row r="51" ht="12" customHeight="1">
      <c r="B51" s="20"/>
      <c r="C51" s="31" t="s">
        <v>120</v>
      </c>
      <c r="D51" s="21"/>
      <c r="E51" s="21"/>
      <c r="F51" s="21"/>
      <c r="G51" s="21"/>
      <c r="H51" s="21"/>
      <c r="I51" s="135"/>
      <c r="J51" s="21"/>
      <c r="K51" s="21"/>
      <c r="L51" s="19"/>
    </row>
    <row r="52" s="1" customFormat="1" ht="16.5" customHeight="1">
      <c r="B52" s="37"/>
      <c r="C52" s="38"/>
      <c r="D52" s="38"/>
      <c r="E52" s="170" t="s">
        <v>1434</v>
      </c>
      <c r="F52" s="38"/>
      <c r="G52" s="38"/>
      <c r="H52" s="38"/>
      <c r="I52" s="142"/>
      <c r="J52" s="38"/>
      <c r="K52" s="38"/>
      <c r="L52" s="42"/>
    </row>
    <row r="53" s="1" customFormat="1" ht="12" customHeight="1">
      <c r="B53" s="37"/>
      <c r="C53" s="31" t="s">
        <v>122</v>
      </c>
      <c r="D53" s="38"/>
      <c r="E53" s="38"/>
      <c r="F53" s="38"/>
      <c r="G53" s="38"/>
      <c r="H53" s="38"/>
      <c r="I53" s="142"/>
      <c r="J53" s="38"/>
      <c r="K53" s="38"/>
      <c r="L53" s="42"/>
    </row>
    <row r="54" s="1" customFormat="1" ht="16.5" customHeight="1">
      <c r="B54" s="37"/>
      <c r="C54" s="38"/>
      <c r="D54" s="38"/>
      <c r="E54" s="63" t="str">
        <f>E11</f>
        <v xml:space="preserve">001 - km 101,816 most </v>
      </c>
      <c r="F54" s="38"/>
      <c r="G54" s="38"/>
      <c r="H54" s="38"/>
      <c r="I54" s="142"/>
      <c r="J54" s="38"/>
      <c r="K54" s="38"/>
      <c r="L54" s="42"/>
    </row>
    <row r="55" s="1" customFormat="1" ht="6.96" customHeight="1">
      <c r="B55" s="37"/>
      <c r="C55" s="38"/>
      <c r="D55" s="38"/>
      <c r="E55" s="38"/>
      <c r="F55" s="38"/>
      <c r="G55" s="38"/>
      <c r="H55" s="38"/>
      <c r="I55" s="142"/>
      <c r="J55" s="38"/>
      <c r="K55" s="38"/>
      <c r="L55" s="42"/>
    </row>
    <row r="56" s="1" customFormat="1" ht="12" customHeight="1">
      <c r="B56" s="37"/>
      <c r="C56" s="31" t="s">
        <v>22</v>
      </c>
      <c r="D56" s="38"/>
      <c r="E56" s="38"/>
      <c r="F56" s="26" t="str">
        <f>F14</f>
        <v xml:space="preserve"> </v>
      </c>
      <c r="G56" s="38"/>
      <c r="H56" s="38"/>
      <c r="I56" s="144" t="s">
        <v>24</v>
      </c>
      <c r="J56" s="66" t="str">
        <f>IF(J14="","",J14)</f>
        <v>16. 3. 2019</v>
      </c>
      <c r="K56" s="38"/>
      <c r="L56" s="42"/>
    </row>
    <row r="57" s="1" customFormat="1" ht="6.96" customHeight="1">
      <c r="B57" s="37"/>
      <c r="C57" s="38"/>
      <c r="D57" s="38"/>
      <c r="E57" s="38"/>
      <c r="F57" s="38"/>
      <c r="G57" s="38"/>
      <c r="H57" s="38"/>
      <c r="I57" s="142"/>
      <c r="J57" s="38"/>
      <c r="K57" s="38"/>
      <c r="L57" s="42"/>
    </row>
    <row r="58" s="1" customFormat="1" ht="13.65" customHeight="1">
      <c r="B58" s="37"/>
      <c r="C58" s="31" t="s">
        <v>28</v>
      </c>
      <c r="D58" s="38"/>
      <c r="E58" s="38"/>
      <c r="F58" s="26" t="str">
        <f>E17</f>
        <v xml:space="preserve"> </v>
      </c>
      <c r="G58" s="38"/>
      <c r="H58" s="38"/>
      <c r="I58" s="144" t="s">
        <v>33</v>
      </c>
      <c r="J58" s="35" t="str">
        <f>E23</f>
        <v xml:space="preserve"> </v>
      </c>
      <c r="K58" s="38"/>
      <c r="L58" s="42"/>
    </row>
    <row r="59" s="1" customFormat="1" ht="13.65" customHeight="1">
      <c r="B59" s="37"/>
      <c r="C59" s="31" t="s">
        <v>31</v>
      </c>
      <c r="D59" s="38"/>
      <c r="E59" s="38"/>
      <c r="F59" s="26" t="str">
        <f>IF(E20="","",E20)</f>
        <v>Vyplň údaj</v>
      </c>
      <c r="G59" s="38"/>
      <c r="H59" s="38"/>
      <c r="I59" s="144" t="s">
        <v>35</v>
      </c>
      <c r="J59" s="35" t="str">
        <f>E26</f>
        <v xml:space="preserve"> </v>
      </c>
      <c r="K59" s="38"/>
      <c r="L59" s="42"/>
    </row>
    <row r="60" s="1" customFormat="1" ht="10.32" customHeight="1">
      <c r="B60" s="37"/>
      <c r="C60" s="38"/>
      <c r="D60" s="38"/>
      <c r="E60" s="38"/>
      <c r="F60" s="38"/>
      <c r="G60" s="38"/>
      <c r="H60" s="38"/>
      <c r="I60" s="142"/>
      <c r="J60" s="38"/>
      <c r="K60" s="38"/>
      <c r="L60" s="42"/>
    </row>
    <row r="61" s="1" customFormat="1" ht="29.28" customHeight="1">
      <c r="B61" s="37"/>
      <c r="C61" s="171" t="s">
        <v>125</v>
      </c>
      <c r="D61" s="172"/>
      <c r="E61" s="172"/>
      <c r="F61" s="172"/>
      <c r="G61" s="172"/>
      <c r="H61" s="172"/>
      <c r="I61" s="173"/>
      <c r="J61" s="174" t="s">
        <v>126</v>
      </c>
      <c r="K61" s="172"/>
      <c r="L61" s="42"/>
    </row>
    <row r="62" s="1" customFormat="1" ht="10.32" customHeight="1">
      <c r="B62" s="37"/>
      <c r="C62" s="38"/>
      <c r="D62" s="38"/>
      <c r="E62" s="38"/>
      <c r="F62" s="38"/>
      <c r="G62" s="38"/>
      <c r="H62" s="38"/>
      <c r="I62" s="142"/>
      <c r="J62" s="38"/>
      <c r="K62" s="38"/>
      <c r="L62" s="42"/>
    </row>
    <row r="63" s="1" customFormat="1" ht="22.8" customHeight="1">
      <c r="B63" s="37"/>
      <c r="C63" s="175" t="s">
        <v>127</v>
      </c>
      <c r="D63" s="38"/>
      <c r="E63" s="38"/>
      <c r="F63" s="38"/>
      <c r="G63" s="38"/>
      <c r="H63" s="38"/>
      <c r="I63" s="142"/>
      <c r="J63" s="97">
        <f>J100</f>
        <v>0</v>
      </c>
      <c r="K63" s="38"/>
      <c r="L63" s="42"/>
      <c r="AU63" s="16" t="s">
        <v>128</v>
      </c>
    </row>
    <row r="64" s="8" customFormat="1" ht="24.96" customHeight="1">
      <c r="B64" s="176"/>
      <c r="C64" s="177"/>
      <c r="D64" s="178" t="s">
        <v>1436</v>
      </c>
      <c r="E64" s="179"/>
      <c r="F64" s="179"/>
      <c r="G64" s="179"/>
      <c r="H64" s="179"/>
      <c r="I64" s="180"/>
      <c r="J64" s="181">
        <f>J101</f>
        <v>0</v>
      </c>
      <c r="K64" s="177"/>
      <c r="L64" s="182"/>
    </row>
    <row r="65" s="9" customFormat="1" ht="19.92" customHeight="1">
      <c r="B65" s="183"/>
      <c r="C65" s="121"/>
      <c r="D65" s="184" t="s">
        <v>130</v>
      </c>
      <c r="E65" s="185"/>
      <c r="F65" s="185"/>
      <c r="G65" s="185"/>
      <c r="H65" s="185"/>
      <c r="I65" s="186"/>
      <c r="J65" s="187">
        <f>J102</f>
        <v>0</v>
      </c>
      <c r="K65" s="121"/>
      <c r="L65" s="188"/>
    </row>
    <row r="66" s="9" customFormat="1" ht="19.92" customHeight="1">
      <c r="B66" s="183"/>
      <c r="C66" s="121"/>
      <c r="D66" s="184" t="s">
        <v>132</v>
      </c>
      <c r="E66" s="185"/>
      <c r="F66" s="185"/>
      <c r="G66" s="185"/>
      <c r="H66" s="185"/>
      <c r="I66" s="186"/>
      <c r="J66" s="187">
        <f>J121</f>
        <v>0</v>
      </c>
      <c r="K66" s="121"/>
      <c r="L66" s="188"/>
    </row>
    <row r="67" s="9" customFormat="1" ht="19.92" customHeight="1">
      <c r="B67" s="183"/>
      <c r="C67" s="121"/>
      <c r="D67" s="184" t="s">
        <v>133</v>
      </c>
      <c r="E67" s="185"/>
      <c r="F67" s="185"/>
      <c r="G67" s="185"/>
      <c r="H67" s="185"/>
      <c r="I67" s="186"/>
      <c r="J67" s="187">
        <f>J149</f>
        <v>0</v>
      </c>
      <c r="K67" s="121"/>
      <c r="L67" s="188"/>
    </row>
    <row r="68" s="9" customFormat="1" ht="19.92" customHeight="1">
      <c r="B68" s="183"/>
      <c r="C68" s="121"/>
      <c r="D68" s="184" t="s">
        <v>700</v>
      </c>
      <c r="E68" s="185"/>
      <c r="F68" s="185"/>
      <c r="G68" s="185"/>
      <c r="H68" s="185"/>
      <c r="I68" s="186"/>
      <c r="J68" s="187">
        <f>J266</f>
        <v>0</v>
      </c>
      <c r="K68" s="121"/>
      <c r="L68" s="188"/>
    </row>
    <row r="69" s="9" customFormat="1" ht="19.92" customHeight="1">
      <c r="B69" s="183"/>
      <c r="C69" s="121"/>
      <c r="D69" s="184" t="s">
        <v>134</v>
      </c>
      <c r="E69" s="185"/>
      <c r="F69" s="185"/>
      <c r="G69" s="185"/>
      <c r="H69" s="185"/>
      <c r="I69" s="186"/>
      <c r="J69" s="187">
        <f>J312</f>
        <v>0</v>
      </c>
      <c r="K69" s="121"/>
      <c r="L69" s="188"/>
    </row>
    <row r="70" s="9" customFormat="1" ht="19.92" customHeight="1">
      <c r="B70" s="183"/>
      <c r="C70" s="121"/>
      <c r="D70" s="184" t="s">
        <v>1437</v>
      </c>
      <c r="E70" s="185"/>
      <c r="F70" s="185"/>
      <c r="G70" s="185"/>
      <c r="H70" s="185"/>
      <c r="I70" s="186"/>
      <c r="J70" s="187">
        <f>J405</f>
        <v>0</v>
      </c>
      <c r="K70" s="121"/>
      <c r="L70" s="188"/>
    </row>
    <row r="71" s="9" customFormat="1" ht="19.92" customHeight="1">
      <c r="B71" s="183"/>
      <c r="C71" s="121"/>
      <c r="D71" s="184" t="s">
        <v>136</v>
      </c>
      <c r="E71" s="185"/>
      <c r="F71" s="185"/>
      <c r="G71" s="185"/>
      <c r="H71" s="185"/>
      <c r="I71" s="186"/>
      <c r="J71" s="187">
        <f>J629</f>
        <v>0</v>
      </c>
      <c r="K71" s="121"/>
      <c r="L71" s="188"/>
    </row>
    <row r="72" s="9" customFormat="1" ht="19.92" customHeight="1">
      <c r="B72" s="183"/>
      <c r="C72" s="121"/>
      <c r="D72" s="184" t="s">
        <v>137</v>
      </c>
      <c r="E72" s="185"/>
      <c r="F72" s="185"/>
      <c r="G72" s="185"/>
      <c r="H72" s="185"/>
      <c r="I72" s="186"/>
      <c r="J72" s="187">
        <f>J662</f>
        <v>0</v>
      </c>
      <c r="K72" s="121"/>
      <c r="L72" s="188"/>
    </row>
    <row r="73" s="8" customFormat="1" ht="24.96" customHeight="1">
      <c r="B73" s="176"/>
      <c r="C73" s="177"/>
      <c r="D73" s="178" t="s">
        <v>1438</v>
      </c>
      <c r="E73" s="179"/>
      <c r="F73" s="179"/>
      <c r="G73" s="179"/>
      <c r="H73" s="179"/>
      <c r="I73" s="180"/>
      <c r="J73" s="181">
        <f>J671</f>
        <v>0</v>
      </c>
      <c r="K73" s="177"/>
      <c r="L73" s="182"/>
    </row>
    <row r="74" s="9" customFormat="1" ht="19.92" customHeight="1">
      <c r="B74" s="183"/>
      <c r="C74" s="121"/>
      <c r="D74" s="184" t="s">
        <v>1439</v>
      </c>
      <c r="E74" s="185"/>
      <c r="F74" s="185"/>
      <c r="G74" s="185"/>
      <c r="H74" s="185"/>
      <c r="I74" s="186"/>
      <c r="J74" s="187">
        <f>J672</f>
        <v>0</v>
      </c>
      <c r="K74" s="121"/>
      <c r="L74" s="188"/>
    </row>
    <row r="75" s="9" customFormat="1" ht="19.92" customHeight="1">
      <c r="B75" s="183"/>
      <c r="C75" s="121"/>
      <c r="D75" s="184" t="s">
        <v>140</v>
      </c>
      <c r="E75" s="185"/>
      <c r="F75" s="185"/>
      <c r="G75" s="185"/>
      <c r="H75" s="185"/>
      <c r="I75" s="186"/>
      <c r="J75" s="187">
        <f>J678</f>
        <v>0</v>
      </c>
      <c r="K75" s="121"/>
      <c r="L75" s="188"/>
    </row>
    <row r="76" s="9" customFormat="1" ht="19.92" customHeight="1">
      <c r="B76" s="183"/>
      <c r="C76" s="121"/>
      <c r="D76" s="184" t="s">
        <v>1440</v>
      </c>
      <c r="E76" s="185"/>
      <c r="F76" s="185"/>
      <c r="G76" s="185"/>
      <c r="H76" s="185"/>
      <c r="I76" s="186"/>
      <c r="J76" s="187">
        <f>J683</f>
        <v>0</v>
      </c>
      <c r="K76" s="121"/>
      <c r="L76" s="188"/>
    </row>
    <row r="77" s="8" customFormat="1" ht="24.96" customHeight="1">
      <c r="B77" s="176"/>
      <c r="C77" s="177"/>
      <c r="D77" s="178" t="s">
        <v>1441</v>
      </c>
      <c r="E77" s="179"/>
      <c r="F77" s="179"/>
      <c r="G77" s="179"/>
      <c r="H77" s="179"/>
      <c r="I77" s="180"/>
      <c r="J77" s="181">
        <f>J699</f>
        <v>0</v>
      </c>
      <c r="K77" s="177"/>
      <c r="L77" s="182"/>
    </row>
    <row r="78" s="9" customFormat="1" ht="19.92" customHeight="1">
      <c r="B78" s="183"/>
      <c r="C78" s="121"/>
      <c r="D78" s="184" t="s">
        <v>1442</v>
      </c>
      <c r="E78" s="185"/>
      <c r="F78" s="185"/>
      <c r="G78" s="185"/>
      <c r="H78" s="185"/>
      <c r="I78" s="186"/>
      <c r="J78" s="187">
        <f>J700</f>
        <v>0</v>
      </c>
      <c r="K78" s="121"/>
      <c r="L78" s="188"/>
    </row>
    <row r="79" s="1" customFormat="1" ht="21.84" customHeight="1">
      <c r="B79" s="37"/>
      <c r="C79" s="38"/>
      <c r="D79" s="38"/>
      <c r="E79" s="38"/>
      <c r="F79" s="38"/>
      <c r="G79" s="38"/>
      <c r="H79" s="38"/>
      <c r="I79" s="142"/>
      <c r="J79" s="38"/>
      <c r="K79" s="38"/>
      <c r="L79" s="42"/>
    </row>
    <row r="80" s="1" customFormat="1" ht="6.96" customHeight="1">
      <c r="B80" s="56"/>
      <c r="C80" s="57"/>
      <c r="D80" s="57"/>
      <c r="E80" s="57"/>
      <c r="F80" s="57"/>
      <c r="G80" s="57"/>
      <c r="H80" s="57"/>
      <c r="I80" s="166"/>
      <c r="J80" s="57"/>
      <c r="K80" s="57"/>
      <c r="L80" s="42"/>
    </row>
    <row r="84" s="1" customFormat="1" ht="6.96" customHeight="1">
      <c r="B84" s="58"/>
      <c r="C84" s="59"/>
      <c r="D84" s="59"/>
      <c r="E84" s="59"/>
      <c r="F84" s="59"/>
      <c r="G84" s="59"/>
      <c r="H84" s="59"/>
      <c r="I84" s="169"/>
      <c r="J84" s="59"/>
      <c r="K84" s="59"/>
      <c r="L84" s="42"/>
    </row>
    <row r="85" s="1" customFormat="1" ht="24.96" customHeight="1">
      <c r="B85" s="37"/>
      <c r="C85" s="22" t="s">
        <v>141</v>
      </c>
      <c r="D85" s="38"/>
      <c r="E85" s="38"/>
      <c r="F85" s="38"/>
      <c r="G85" s="38"/>
      <c r="H85" s="38"/>
      <c r="I85" s="142"/>
      <c r="J85" s="38"/>
      <c r="K85" s="38"/>
      <c r="L85" s="42"/>
    </row>
    <row r="86" s="1" customFormat="1" ht="6.96" customHeight="1">
      <c r="B86" s="37"/>
      <c r="C86" s="38"/>
      <c r="D86" s="38"/>
      <c r="E86" s="38"/>
      <c r="F86" s="38"/>
      <c r="G86" s="38"/>
      <c r="H86" s="38"/>
      <c r="I86" s="142"/>
      <c r="J86" s="38"/>
      <c r="K86" s="38"/>
      <c r="L86" s="42"/>
    </row>
    <row r="87" s="1" customFormat="1" ht="12" customHeight="1">
      <c r="B87" s="37"/>
      <c r="C87" s="31" t="s">
        <v>16</v>
      </c>
      <c r="D87" s="38"/>
      <c r="E87" s="38"/>
      <c r="F87" s="38"/>
      <c r="G87" s="38"/>
      <c r="H87" s="38"/>
      <c r="I87" s="142"/>
      <c r="J87" s="38"/>
      <c r="K87" s="38"/>
      <c r="L87" s="42"/>
    </row>
    <row r="88" s="1" customFormat="1" ht="16.5" customHeight="1">
      <c r="B88" s="37"/>
      <c r="C88" s="38"/>
      <c r="D88" s="38"/>
      <c r="E88" s="170" t="str">
        <f>E7</f>
        <v>Oprava mostních objektů v úseku Měcholupy - Žatec</v>
      </c>
      <c r="F88" s="31"/>
      <c r="G88" s="31"/>
      <c r="H88" s="31"/>
      <c r="I88" s="142"/>
      <c r="J88" s="38"/>
      <c r="K88" s="38"/>
      <c r="L88" s="42"/>
    </row>
    <row r="89" ht="12" customHeight="1">
      <c r="B89" s="20"/>
      <c r="C89" s="31" t="s">
        <v>120</v>
      </c>
      <c r="D89" s="21"/>
      <c r="E89" s="21"/>
      <c r="F89" s="21"/>
      <c r="G89" s="21"/>
      <c r="H89" s="21"/>
      <c r="I89" s="135"/>
      <c r="J89" s="21"/>
      <c r="K89" s="21"/>
      <c r="L89" s="19"/>
    </row>
    <row r="90" s="1" customFormat="1" ht="16.5" customHeight="1">
      <c r="B90" s="37"/>
      <c r="C90" s="38"/>
      <c r="D90" s="38"/>
      <c r="E90" s="170" t="s">
        <v>1434</v>
      </c>
      <c r="F90" s="38"/>
      <c r="G90" s="38"/>
      <c r="H90" s="38"/>
      <c r="I90" s="142"/>
      <c r="J90" s="38"/>
      <c r="K90" s="38"/>
      <c r="L90" s="42"/>
    </row>
    <row r="91" s="1" customFormat="1" ht="12" customHeight="1">
      <c r="B91" s="37"/>
      <c r="C91" s="31" t="s">
        <v>122</v>
      </c>
      <c r="D91" s="38"/>
      <c r="E91" s="38"/>
      <c r="F91" s="38"/>
      <c r="G91" s="38"/>
      <c r="H91" s="38"/>
      <c r="I91" s="142"/>
      <c r="J91" s="38"/>
      <c r="K91" s="38"/>
      <c r="L91" s="42"/>
    </row>
    <row r="92" s="1" customFormat="1" ht="16.5" customHeight="1">
      <c r="B92" s="37"/>
      <c r="C92" s="38"/>
      <c r="D92" s="38"/>
      <c r="E92" s="63" t="str">
        <f>E11</f>
        <v xml:space="preserve">001 - km 101,816 most </v>
      </c>
      <c r="F92" s="38"/>
      <c r="G92" s="38"/>
      <c r="H92" s="38"/>
      <c r="I92" s="142"/>
      <c r="J92" s="38"/>
      <c r="K92" s="38"/>
      <c r="L92" s="42"/>
    </row>
    <row r="93" s="1" customFormat="1" ht="6.96" customHeight="1">
      <c r="B93" s="37"/>
      <c r="C93" s="38"/>
      <c r="D93" s="38"/>
      <c r="E93" s="38"/>
      <c r="F93" s="38"/>
      <c r="G93" s="38"/>
      <c r="H93" s="38"/>
      <c r="I93" s="142"/>
      <c r="J93" s="38"/>
      <c r="K93" s="38"/>
      <c r="L93" s="42"/>
    </row>
    <row r="94" s="1" customFormat="1" ht="12" customHeight="1">
      <c r="B94" s="37"/>
      <c r="C94" s="31" t="s">
        <v>22</v>
      </c>
      <c r="D94" s="38"/>
      <c r="E94" s="38"/>
      <c r="F94" s="26" t="str">
        <f>F14</f>
        <v xml:space="preserve"> </v>
      </c>
      <c r="G94" s="38"/>
      <c r="H94" s="38"/>
      <c r="I94" s="144" t="s">
        <v>24</v>
      </c>
      <c r="J94" s="66" t="str">
        <f>IF(J14="","",J14)</f>
        <v>16. 3. 2019</v>
      </c>
      <c r="K94" s="38"/>
      <c r="L94" s="42"/>
    </row>
    <row r="95" s="1" customFormat="1" ht="6.96" customHeight="1">
      <c r="B95" s="37"/>
      <c r="C95" s="38"/>
      <c r="D95" s="38"/>
      <c r="E95" s="38"/>
      <c r="F95" s="38"/>
      <c r="G95" s="38"/>
      <c r="H95" s="38"/>
      <c r="I95" s="142"/>
      <c r="J95" s="38"/>
      <c r="K95" s="38"/>
      <c r="L95" s="42"/>
    </row>
    <row r="96" s="1" customFormat="1" ht="13.65" customHeight="1">
      <c r="B96" s="37"/>
      <c r="C96" s="31" t="s">
        <v>28</v>
      </c>
      <c r="D96" s="38"/>
      <c r="E96" s="38"/>
      <c r="F96" s="26" t="str">
        <f>E17</f>
        <v xml:space="preserve"> </v>
      </c>
      <c r="G96" s="38"/>
      <c r="H96" s="38"/>
      <c r="I96" s="144" t="s">
        <v>33</v>
      </c>
      <c r="J96" s="35" t="str">
        <f>E23</f>
        <v xml:space="preserve"> </v>
      </c>
      <c r="K96" s="38"/>
      <c r="L96" s="42"/>
    </row>
    <row r="97" s="1" customFormat="1" ht="13.65" customHeight="1">
      <c r="B97" s="37"/>
      <c r="C97" s="31" t="s">
        <v>31</v>
      </c>
      <c r="D97" s="38"/>
      <c r="E97" s="38"/>
      <c r="F97" s="26" t="str">
        <f>IF(E20="","",E20)</f>
        <v>Vyplň údaj</v>
      </c>
      <c r="G97" s="38"/>
      <c r="H97" s="38"/>
      <c r="I97" s="144" t="s">
        <v>35</v>
      </c>
      <c r="J97" s="35" t="str">
        <f>E26</f>
        <v xml:space="preserve"> </v>
      </c>
      <c r="K97" s="38"/>
      <c r="L97" s="42"/>
    </row>
    <row r="98" s="1" customFormat="1" ht="10.32" customHeight="1">
      <c r="B98" s="37"/>
      <c r="C98" s="38"/>
      <c r="D98" s="38"/>
      <c r="E98" s="38"/>
      <c r="F98" s="38"/>
      <c r="G98" s="38"/>
      <c r="H98" s="38"/>
      <c r="I98" s="142"/>
      <c r="J98" s="38"/>
      <c r="K98" s="38"/>
      <c r="L98" s="42"/>
    </row>
    <row r="99" s="10" customFormat="1" ht="29.28" customHeight="1">
      <c r="B99" s="189"/>
      <c r="C99" s="190" t="s">
        <v>142</v>
      </c>
      <c r="D99" s="191" t="s">
        <v>56</v>
      </c>
      <c r="E99" s="191" t="s">
        <v>52</v>
      </c>
      <c r="F99" s="191" t="s">
        <v>53</v>
      </c>
      <c r="G99" s="191" t="s">
        <v>143</v>
      </c>
      <c r="H99" s="191" t="s">
        <v>144</v>
      </c>
      <c r="I99" s="192" t="s">
        <v>145</v>
      </c>
      <c r="J99" s="191" t="s">
        <v>126</v>
      </c>
      <c r="K99" s="193" t="s">
        <v>146</v>
      </c>
      <c r="L99" s="194"/>
      <c r="M99" s="87" t="s">
        <v>1</v>
      </c>
      <c r="N99" s="88" t="s">
        <v>41</v>
      </c>
      <c r="O99" s="88" t="s">
        <v>147</v>
      </c>
      <c r="P99" s="88" t="s">
        <v>148</v>
      </c>
      <c r="Q99" s="88" t="s">
        <v>149</v>
      </c>
      <c r="R99" s="88" t="s">
        <v>150</v>
      </c>
      <c r="S99" s="88" t="s">
        <v>151</v>
      </c>
      <c r="T99" s="89" t="s">
        <v>152</v>
      </c>
    </row>
    <row r="100" s="1" customFormat="1" ht="22.8" customHeight="1">
      <c r="B100" s="37"/>
      <c r="C100" s="94" t="s">
        <v>153</v>
      </c>
      <c r="D100" s="38"/>
      <c r="E100" s="38"/>
      <c r="F100" s="38"/>
      <c r="G100" s="38"/>
      <c r="H100" s="38"/>
      <c r="I100" s="142"/>
      <c r="J100" s="195">
        <f>BK100</f>
        <v>0</v>
      </c>
      <c r="K100" s="38"/>
      <c r="L100" s="42"/>
      <c r="M100" s="90"/>
      <c r="N100" s="91"/>
      <c r="O100" s="91"/>
      <c r="P100" s="196">
        <f>P101+P671+P699</f>
        <v>0</v>
      </c>
      <c r="Q100" s="91"/>
      <c r="R100" s="196">
        <f>R101+R671+R699</f>
        <v>82.874021112392015</v>
      </c>
      <c r="S100" s="91"/>
      <c r="T100" s="197">
        <f>T101+T671+T699</f>
        <v>123.01516200000002</v>
      </c>
      <c r="AT100" s="16" t="s">
        <v>70</v>
      </c>
      <c r="AU100" s="16" t="s">
        <v>128</v>
      </c>
      <c r="BK100" s="198">
        <f>BK101+BK671+BK699</f>
        <v>0</v>
      </c>
    </row>
    <row r="101" s="11" customFormat="1" ht="25.92" customHeight="1">
      <c r="B101" s="199"/>
      <c r="C101" s="200"/>
      <c r="D101" s="201" t="s">
        <v>70</v>
      </c>
      <c r="E101" s="202" t="s">
        <v>154</v>
      </c>
      <c r="F101" s="202" t="s">
        <v>1443</v>
      </c>
      <c r="G101" s="200"/>
      <c r="H101" s="200"/>
      <c r="I101" s="203"/>
      <c r="J101" s="204">
        <f>BK101</f>
        <v>0</v>
      </c>
      <c r="K101" s="200"/>
      <c r="L101" s="205"/>
      <c r="M101" s="206"/>
      <c r="N101" s="207"/>
      <c r="O101" s="207"/>
      <c r="P101" s="208">
        <f>P102+P121+P149+P266+P312+P405+P629+P662</f>
        <v>0</v>
      </c>
      <c r="Q101" s="207"/>
      <c r="R101" s="208">
        <f>R102+R121+R149+R266+R312+R405+R629+R662</f>
        <v>82.81698221239202</v>
      </c>
      <c r="S101" s="207"/>
      <c r="T101" s="209">
        <f>T102+T121+T149+T266+T312+T405+T629+T662</f>
        <v>123.01516200000002</v>
      </c>
      <c r="AR101" s="210" t="s">
        <v>21</v>
      </c>
      <c r="AT101" s="211" t="s">
        <v>70</v>
      </c>
      <c r="AU101" s="211" t="s">
        <v>71</v>
      </c>
      <c r="AY101" s="210" t="s">
        <v>156</v>
      </c>
      <c r="BK101" s="212">
        <f>BK102+BK121+BK149+BK266+BK312+BK405+BK629+BK662</f>
        <v>0</v>
      </c>
    </row>
    <row r="102" s="11" customFormat="1" ht="22.8" customHeight="1">
      <c r="B102" s="199"/>
      <c r="C102" s="200"/>
      <c r="D102" s="201" t="s">
        <v>70</v>
      </c>
      <c r="E102" s="213" t="s">
        <v>21</v>
      </c>
      <c r="F102" s="213" t="s">
        <v>157</v>
      </c>
      <c r="G102" s="200"/>
      <c r="H102" s="200"/>
      <c r="I102" s="203"/>
      <c r="J102" s="214">
        <f>BK102</f>
        <v>0</v>
      </c>
      <c r="K102" s="200"/>
      <c r="L102" s="205"/>
      <c r="M102" s="206"/>
      <c r="N102" s="207"/>
      <c r="O102" s="207"/>
      <c r="P102" s="208">
        <f>SUM(P103:P120)</f>
        <v>0</v>
      </c>
      <c r="Q102" s="207"/>
      <c r="R102" s="208">
        <f>SUM(R103:R120)</f>
        <v>0.66427740000000002</v>
      </c>
      <c r="S102" s="207"/>
      <c r="T102" s="209">
        <f>SUM(T103:T120)</f>
        <v>0</v>
      </c>
      <c r="AR102" s="210" t="s">
        <v>21</v>
      </c>
      <c r="AT102" s="211" t="s">
        <v>70</v>
      </c>
      <c r="AU102" s="211" t="s">
        <v>21</v>
      </c>
      <c r="AY102" s="210" t="s">
        <v>156</v>
      </c>
      <c r="BK102" s="212">
        <f>SUM(BK103:BK120)</f>
        <v>0</v>
      </c>
    </row>
    <row r="103" s="1" customFormat="1" ht="16.5" customHeight="1">
      <c r="B103" s="37"/>
      <c r="C103" s="215" t="s">
        <v>1444</v>
      </c>
      <c r="D103" s="215" t="s">
        <v>158</v>
      </c>
      <c r="E103" s="216" t="s">
        <v>159</v>
      </c>
      <c r="F103" s="217" t="s">
        <v>160</v>
      </c>
      <c r="G103" s="218" t="s">
        <v>161</v>
      </c>
      <c r="H103" s="219">
        <v>295</v>
      </c>
      <c r="I103" s="220"/>
      <c r="J103" s="221">
        <f>ROUND(I103*H103,2)</f>
        <v>0</v>
      </c>
      <c r="K103" s="217" t="s">
        <v>162</v>
      </c>
      <c r="L103" s="42"/>
      <c r="M103" s="222" t="s">
        <v>1</v>
      </c>
      <c r="N103" s="223" t="s">
        <v>42</v>
      </c>
      <c r="O103" s="78"/>
      <c r="P103" s="224">
        <f>O103*H103</f>
        <v>0</v>
      </c>
      <c r="Q103" s="224">
        <v>0</v>
      </c>
      <c r="R103" s="224">
        <f>Q103*H103</f>
        <v>0</v>
      </c>
      <c r="S103" s="224">
        <v>0</v>
      </c>
      <c r="T103" s="225">
        <f>S103*H103</f>
        <v>0</v>
      </c>
      <c r="AR103" s="16" t="s">
        <v>163</v>
      </c>
      <c r="AT103" s="16" t="s">
        <v>158</v>
      </c>
      <c r="AU103" s="16" t="s">
        <v>79</v>
      </c>
      <c r="AY103" s="16" t="s">
        <v>156</v>
      </c>
      <c r="BE103" s="226">
        <f>IF(N103="základní",J103,0)</f>
        <v>0</v>
      </c>
      <c r="BF103" s="226">
        <f>IF(N103="snížená",J103,0)</f>
        <v>0</v>
      </c>
      <c r="BG103" s="226">
        <f>IF(N103="zákl. přenesená",J103,0)</f>
        <v>0</v>
      </c>
      <c r="BH103" s="226">
        <f>IF(N103="sníž. přenesená",J103,0)</f>
        <v>0</v>
      </c>
      <c r="BI103" s="226">
        <f>IF(N103="nulová",J103,0)</f>
        <v>0</v>
      </c>
      <c r="BJ103" s="16" t="s">
        <v>21</v>
      </c>
      <c r="BK103" s="226">
        <f>ROUND(I103*H103,2)</f>
        <v>0</v>
      </c>
      <c r="BL103" s="16" t="s">
        <v>163</v>
      </c>
      <c r="BM103" s="16" t="s">
        <v>1445</v>
      </c>
    </row>
    <row r="104" s="1" customFormat="1">
      <c r="B104" s="37"/>
      <c r="C104" s="38"/>
      <c r="D104" s="227" t="s">
        <v>165</v>
      </c>
      <c r="E104" s="38"/>
      <c r="F104" s="228" t="s">
        <v>166</v>
      </c>
      <c r="G104" s="38"/>
      <c r="H104" s="38"/>
      <c r="I104" s="142"/>
      <c r="J104" s="38"/>
      <c r="K104" s="38"/>
      <c r="L104" s="42"/>
      <c r="M104" s="229"/>
      <c r="N104" s="78"/>
      <c r="O104" s="78"/>
      <c r="P104" s="78"/>
      <c r="Q104" s="78"/>
      <c r="R104" s="78"/>
      <c r="S104" s="78"/>
      <c r="T104" s="79"/>
      <c r="AT104" s="16" t="s">
        <v>165</v>
      </c>
      <c r="AU104" s="16" t="s">
        <v>79</v>
      </c>
    </row>
    <row r="105" s="1" customFormat="1">
      <c r="B105" s="37"/>
      <c r="C105" s="38"/>
      <c r="D105" s="227" t="s">
        <v>167</v>
      </c>
      <c r="E105" s="38"/>
      <c r="F105" s="230" t="s">
        <v>168</v>
      </c>
      <c r="G105" s="38"/>
      <c r="H105" s="38"/>
      <c r="I105" s="142"/>
      <c r="J105" s="38"/>
      <c r="K105" s="38"/>
      <c r="L105" s="42"/>
      <c r="M105" s="229"/>
      <c r="N105" s="78"/>
      <c r="O105" s="78"/>
      <c r="P105" s="78"/>
      <c r="Q105" s="78"/>
      <c r="R105" s="78"/>
      <c r="S105" s="78"/>
      <c r="T105" s="79"/>
      <c r="AT105" s="16" t="s">
        <v>167</v>
      </c>
      <c r="AU105" s="16" t="s">
        <v>79</v>
      </c>
    </row>
    <row r="106" s="1" customFormat="1">
      <c r="B106" s="37"/>
      <c r="C106" s="38"/>
      <c r="D106" s="227" t="s">
        <v>189</v>
      </c>
      <c r="E106" s="38"/>
      <c r="F106" s="230" t="s">
        <v>1446</v>
      </c>
      <c r="G106" s="38"/>
      <c r="H106" s="38"/>
      <c r="I106" s="142"/>
      <c r="J106" s="38"/>
      <c r="K106" s="38"/>
      <c r="L106" s="42"/>
      <c r="M106" s="229"/>
      <c r="N106" s="78"/>
      <c r="O106" s="78"/>
      <c r="P106" s="78"/>
      <c r="Q106" s="78"/>
      <c r="R106" s="78"/>
      <c r="S106" s="78"/>
      <c r="T106" s="79"/>
      <c r="AT106" s="16" t="s">
        <v>189</v>
      </c>
      <c r="AU106" s="16" t="s">
        <v>79</v>
      </c>
    </row>
    <row r="107" s="12" customFormat="1">
      <c r="B107" s="231"/>
      <c r="C107" s="232"/>
      <c r="D107" s="227" t="s">
        <v>169</v>
      </c>
      <c r="E107" s="233" t="s">
        <v>1</v>
      </c>
      <c r="F107" s="234" t="s">
        <v>1447</v>
      </c>
      <c r="G107" s="232"/>
      <c r="H107" s="233" t="s">
        <v>1</v>
      </c>
      <c r="I107" s="235"/>
      <c r="J107" s="232"/>
      <c r="K107" s="232"/>
      <c r="L107" s="236"/>
      <c r="M107" s="237"/>
      <c r="N107" s="238"/>
      <c r="O107" s="238"/>
      <c r="P107" s="238"/>
      <c r="Q107" s="238"/>
      <c r="R107" s="238"/>
      <c r="S107" s="238"/>
      <c r="T107" s="239"/>
      <c r="AT107" s="240" t="s">
        <v>169</v>
      </c>
      <c r="AU107" s="240" t="s">
        <v>79</v>
      </c>
      <c r="AV107" s="12" t="s">
        <v>21</v>
      </c>
      <c r="AW107" s="12" t="s">
        <v>34</v>
      </c>
      <c r="AX107" s="12" t="s">
        <v>71</v>
      </c>
      <c r="AY107" s="240" t="s">
        <v>156</v>
      </c>
    </row>
    <row r="108" s="13" customFormat="1">
      <c r="B108" s="241"/>
      <c r="C108" s="242"/>
      <c r="D108" s="227" t="s">
        <v>169</v>
      </c>
      <c r="E108" s="243" t="s">
        <v>1</v>
      </c>
      <c r="F108" s="244" t="s">
        <v>1448</v>
      </c>
      <c r="G108" s="242"/>
      <c r="H108" s="245">
        <v>160</v>
      </c>
      <c r="I108" s="246"/>
      <c r="J108" s="242"/>
      <c r="K108" s="242"/>
      <c r="L108" s="247"/>
      <c r="M108" s="248"/>
      <c r="N108" s="249"/>
      <c r="O108" s="249"/>
      <c r="P108" s="249"/>
      <c r="Q108" s="249"/>
      <c r="R108" s="249"/>
      <c r="S108" s="249"/>
      <c r="T108" s="250"/>
      <c r="AT108" s="251" t="s">
        <v>169</v>
      </c>
      <c r="AU108" s="251" t="s">
        <v>79</v>
      </c>
      <c r="AV108" s="13" t="s">
        <v>79</v>
      </c>
      <c r="AW108" s="13" t="s">
        <v>34</v>
      </c>
      <c r="AX108" s="13" t="s">
        <v>71</v>
      </c>
      <c r="AY108" s="251" t="s">
        <v>156</v>
      </c>
    </row>
    <row r="109" s="12" customFormat="1">
      <c r="B109" s="231"/>
      <c r="C109" s="232"/>
      <c r="D109" s="227" t="s">
        <v>169</v>
      </c>
      <c r="E109" s="233" t="s">
        <v>1</v>
      </c>
      <c r="F109" s="234" t="s">
        <v>1449</v>
      </c>
      <c r="G109" s="232"/>
      <c r="H109" s="233" t="s">
        <v>1</v>
      </c>
      <c r="I109" s="235"/>
      <c r="J109" s="232"/>
      <c r="K109" s="232"/>
      <c r="L109" s="236"/>
      <c r="M109" s="237"/>
      <c r="N109" s="238"/>
      <c r="O109" s="238"/>
      <c r="P109" s="238"/>
      <c r="Q109" s="238"/>
      <c r="R109" s="238"/>
      <c r="S109" s="238"/>
      <c r="T109" s="239"/>
      <c r="AT109" s="240" t="s">
        <v>169</v>
      </c>
      <c r="AU109" s="240" t="s">
        <v>79</v>
      </c>
      <c r="AV109" s="12" t="s">
        <v>21</v>
      </c>
      <c r="AW109" s="12" t="s">
        <v>34</v>
      </c>
      <c r="AX109" s="12" t="s">
        <v>71</v>
      </c>
      <c r="AY109" s="240" t="s">
        <v>156</v>
      </c>
    </row>
    <row r="110" s="13" customFormat="1">
      <c r="B110" s="241"/>
      <c r="C110" s="242"/>
      <c r="D110" s="227" t="s">
        <v>169</v>
      </c>
      <c r="E110" s="243" t="s">
        <v>1</v>
      </c>
      <c r="F110" s="244" t="s">
        <v>1450</v>
      </c>
      <c r="G110" s="242"/>
      <c r="H110" s="245">
        <v>135</v>
      </c>
      <c r="I110" s="246"/>
      <c r="J110" s="242"/>
      <c r="K110" s="242"/>
      <c r="L110" s="247"/>
      <c r="M110" s="248"/>
      <c r="N110" s="249"/>
      <c r="O110" s="249"/>
      <c r="P110" s="249"/>
      <c r="Q110" s="249"/>
      <c r="R110" s="249"/>
      <c r="S110" s="249"/>
      <c r="T110" s="250"/>
      <c r="AT110" s="251" t="s">
        <v>169</v>
      </c>
      <c r="AU110" s="251" t="s">
        <v>79</v>
      </c>
      <c r="AV110" s="13" t="s">
        <v>79</v>
      </c>
      <c r="AW110" s="13" t="s">
        <v>34</v>
      </c>
      <c r="AX110" s="13" t="s">
        <v>71</v>
      </c>
      <c r="AY110" s="251" t="s">
        <v>156</v>
      </c>
    </row>
    <row r="111" s="14" customFormat="1">
      <c r="B111" s="252"/>
      <c r="C111" s="253"/>
      <c r="D111" s="227" t="s">
        <v>169</v>
      </c>
      <c r="E111" s="254" t="s">
        <v>1</v>
      </c>
      <c r="F111" s="255" t="s">
        <v>174</v>
      </c>
      <c r="G111" s="253"/>
      <c r="H111" s="256">
        <v>295</v>
      </c>
      <c r="I111" s="257"/>
      <c r="J111" s="253"/>
      <c r="K111" s="253"/>
      <c r="L111" s="258"/>
      <c r="M111" s="259"/>
      <c r="N111" s="260"/>
      <c r="O111" s="260"/>
      <c r="P111" s="260"/>
      <c r="Q111" s="260"/>
      <c r="R111" s="260"/>
      <c r="S111" s="260"/>
      <c r="T111" s="261"/>
      <c r="AT111" s="262" t="s">
        <v>169</v>
      </c>
      <c r="AU111" s="262" t="s">
        <v>79</v>
      </c>
      <c r="AV111" s="14" t="s">
        <v>163</v>
      </c>
      <c r="AW111" s="14" t="s">
        <v>34</v>
      </c>
      <c r="AX111" s="14" t="s">
        <v>21</v>
      </c>
      <c r="AY111" s="262" t="s">
        <v>156</v>
      </c>
    </row>
    <row r="112" s="1" customFormat="1" ht="16.5" customHeight="1">
      <c r="B112" s="37"/>
      <c r="C112" s="215" t="s">
        <v>1451</v>
      </c>
      <c r="D112" s="215" t="s">
        <v>158</v>
      </c>
      <c r="E112" s="216" t="s">
        <v>175</v>
      </c>
      <c r="F112" s="217" t="s">
        <v>176</v>
      </c>
      <c r="G112" s="218" t="s">
        <v>177</v>
      </c>
      <c r="H112" s="219">
        <v>6.3799999999999999</v>
      </c>
      <c r="I112" s="220"/>
      <c r="J112" s="221">
        <f>ROUND(I112*H112,2)</f>
        <v>0</v>
      </c>
      <c r="K112" s="217" t="s">
        <v>162</v>
      </c>
      <c r="L112" s="42"/>
      <c r="M112" s="222" t="s">
        <v>1</v>
      </c>
      <c r="N112" s="223" t="s">
        <v>42</v>
      </c>
      <c r="O112" s="78"/>
      <c r="P112" s="224">
        <f>O112*H112</f>
        <v>0</v>
      </c>
      <c r="Q112" s="224">
        <v>0</v>
      </c>
      <c r="R112" s="224">
        <f>Q112*H112</f>
        <v>0</v>
      </c>
      <c r="S112" s="224">
        <v>0</v>
      </c>
      <c r="T112" s="225">
        <f>S112*H112</f>
        <v>0</v>
      </c>
      <c r="AR112" s="16" t="s">
        <v>163</v>
      </c>
      <c r="AT112" s="16" t="s">
        <v>158</v>
      </c>
      <c r="AU112" s="16" t="s">
        <v>79</v>
      </c>
      <c r="AY112" s="16" t="s">
        <v>156</v>
      </c>
      <c r="BE112" s="226">
        <f>IF(N112="základní",J112,0)</f>
        <v>0</v>
      </c>
      <c r="BF112" s="226">
        <f>IF(N112="snížená",J112,0)</f>
        <v>0</v>
      </c>
      <c r="BG112" s="226">
        <f>IF(N112="zákl. přenesená",J112,0)</f>
        <v>0</v>
      </c>
      <c r="BH112" s="226">
        <f>IF(N112="sníž. přenesená",J112,0)</f>
        <v>0</v>
      </c>
      <c r="BI112" s="226">
        <f>IF(N112="nulová",J112,0)</f>
        <v>0</v>
      </c>
      <c r="BJ112" s="16" t="s">
        <v>21</v>
      </c>
      <c r="BK112" s="226">
        <f>ROUND(I112*H112,2)</f>
        <v>0</v>
      </c>
      <c r="BL112" s="16" t="s">
        <v>163</v>
      </c>
      <c r="BM112" s="16" t="s">
        <v>1452</v>
      </c>
    </row>
    <row r="113" s="1" customFormat="1">
      <c r="B113" s="37"/>
      <c r="C113" s="38"/>
      <c r="D113" s="227" t="s">
        <v>165</v>
      </c>
      <c r="E113" s="38"/>
      <c r="F113" s="228" t="s">
        <v>179</v>
      </c>
      <c r="G113" s="38"/>
      <c r="H113" s="38"/>
      <c r="I113" s="142"/>
      <c r="J113" s="38"/>
      <c r="K113" s="38"/>
      <c r="L113" s="42"/>
      <c r="M113" s="229"/>
      <c r="N113" s="78"/>
      <c r="O113" s="78"/>
      <c r="P113" s="78"/>
      <c r="Q113" s="78"/>
      <c r="R113" s="78"/>
      <c r="S113" s="78"/>
      <c r="T113" s="79"/>
      <c r="AT113" s="16" t="s">
        <v>165</v>
      </c>
      <c r="AU113" s="16" t="s">
        <v>79</v>
      </c>
    </row>
    <row r="114" s="1" customFormat="1">
      <c r="B114" s="37"/>
      <c r="C114" s="38"/>
      <c r="D114" s="227" t="s">
        <v>167</v>
      </c>
      <c r="E114" s="38"/>
      <c r="F114" s="230" t="s">
        <v>180</v>
      </c>
      <c r="G114" s="38"/>
      <c r="H114" s="38"/>
      <c r="I114" s="142"/>
      <c r="J114" s="38"/>
      <c r="K114" s="38"/>
      <c r="L114" s="42"/>
      <c r="M114" s="229"/>
      <c r="N114" s="78"/>
      <c r="O114" s="78"/>
      <c r="P114" s="78"/>
      <c r="Q114" s="78"/>
      <c r="R114" s="78"/>
      <c r="S114" s="78"/>
      <c r="T114" s="79"/>
      <c r="AT114" s="16" t="s">
        <v>167</v>
      </c>
      <c r="AU114" s="16" t="s">
        <v>79</v>
      </c>
    </row>
    <row r="115" s="13" customFormat="1">
      <c r="B115" s="241"/>
      <c r="C115" s="242"/>
      <c r="D115" s="227" t="s">
        <v>169</v>
      </c>
      <c r="E115" s="243" t="s">
        <v>1</v>
      </c>
      <c r="F115" s="244" t="s">
        <v>1453</v>
      </c>
      <c r="G115" s="242"/>
      <c r="H115" s="245">
        <v>6.3799999999999999</v>
      </c>
      <c r="I115" s="246"/>
      <c r="J115" s="242"/>
      <c r="K115" s="242"/>
      <c r="L115" s="247"/>
      <c r="M115" s="248"/>
      <c r="N115" s="249"/>
      <c r="O115" s="249"/>
      <c r="P115" s="249"/>
      <c r="Q115" s="249"/>
      <c r="R115" s="249"/>
      <c r="S115" s="249"/>
      <c r="T115" s="250"/>
      <c r="AT115" s="251" t="s">
        <v>169</v>
      </c>
      <c r="AU115" s="251" t="s">
        <v>79</v>
      </c>
      <c r="AV115" s="13" t="s">
        <v>79</v>
      </c>
      <c r="AW115" s="13" t="s">
        <v>34</v>
      </c>
      <c r="AX115" s="13" t="s">
        <v>21</v>
      </c>
      <c r="AY115" s="251" t="s">
        <v>156</v>
      </c>
    </row>
    <row r="116" s="1" customFormat="1" ht="16.5" customHeight="1">
      <c r="B116" s="37"/>
      <c r="C116" s="215" t="s">
        <v>79</v>
      </c>
      <c r="D116" s="215" t="s">
        <v>158</v>
      </c>
      <c r="E116" s="216" t="s">
        <v>191</v>
      </c>
      <c r="F116" s="217" t="s">
        <v>192</v>
      </c>
      <c r="G116" s="218" t="s">
        <v>185</v>
      </c>
      <c r="H116" s="219">
        <v>18</v>
      </c>
      <c r="I116" s="220"/>
      <c r="J116" s="221">
        <f>ROUND(I116*H116,2)</f>
        <v>0</v>
      </c>
      <c r="K116" s="217" t="s">
        <v>162</v>
      </c>
      <c r="L116" s="42"/>
      <c r="M116" s="222" t="s">
        <v>1</v>
      </c>
      <c r="N116" s="223" t="s">
        <v>42</v>
      </c>
      <c r="O116" s="78"/>
      <c r="P116" s="224">
        <f>O116*H116</f>
        <v>0</v>
      </c>
      <c r="Q116" s="224">
        <v>0.036904300000000001</v>
      </c>
      <c r="R116" s="224">
        <f>Q116*H116</f>
        <v>0.66427740000000002</v>
      </c>
      <c r="S116" s="224">
        <v>0</v>
      </c>
      <c r="T116" s="225">
        <f>S116*H116</f>
        <v>0</v>
      </c>
      <c r="AR116" s="16" t="s">
        <v>163</v>
      </c>
      <c r="AT116" s="16" t="s">
        <v>158</v>
      </c>
      <c r="AU116" s="16" t="s">
        <v>79</v>
      </c>
      <c r="AY116" s="16" t="s">
        <v>156</v>
      </c>
      <c r="BE116" s="226">
        <f>IF(N116="základní",J116,0)</f>
        <v>0</v>
      </c>
      <c r="BF116" s="226">
        <f>IF(N116="snížená",J116,0)</f>
        <v>0</v>
      </c>
      <c r="BG116" s="226">
        <f>IF(N116="zákl. přenesená",J116,0)</f>
        <v>0</v>
      </c>
      <c r="BH116" s="226">
        <f>IF(N116="sníž. přenesená",J116,0)</f>
        <v>0</v>
      </c>
      <c r="BI116" s="226">
        <f>IF(N116="nulová",J116,0)</f>
        <v>0</v>
      </c>
      <c r="BJ116" s="16" t="s">
        <v>21</v>
      </c>
      <c r="BK116" s="226">
        <f>ROUND(I116*H116,2)</f>
        <v>0</v>
      </c>
      <c r="BL116" s="16" t="s">
        <v>163</v>
      </c>
      <c r="BM116" s="16" t="s">
        <v>1454</v>
      </c>
    </row>
    <row r="117" s="1" customFormat="1">
      <c r="B117" s="37"/>
      <c r="C117" s="38"/>
      <c r="D117" s="227" t="s">
        <v>165</v>
      </c>
      <c r="E117" s="38"/>
      <c r="F117" s="228" t="s">
        <v>194</v>
      </c>
      <c r="G117" s="38"/>
      <c r="H117" s="38"/>
      <c r="I117" s="142"/>
      <c r="J117" s="38"/>
      <c r="K117" s="38"/>
      <c r="L117" s="42"/>
      <c r="M117" s="229"/>
      <c r="N117" s="78"/>
      <c r="O117" s="78"/>
      <c r="P117" s="78"/>
      <c r="Q117" s="78"/>
      <c r="R117" s="78"/>
      <c r="S117" s="78"/>
      <c r="T117" s="79"/>
      <c r="AT117" s="16" t="s">
        <v>165</v>
      </c>
      <c r="AU117" s="16" t="s">
        <v>79</v>
      </c>
    </row>
    <row r="118" s="1" customFormat="1">
      <c r="B118" s="37"/>
      <c r="C118" s="38"/>
      <c r="D118" s="227" t="s">
        <v>167</v>
      </c>
      <c r="E118" s="38"/>
      <c r="F118" s="230" t="s">
        <v>195</v>
      </c>
      <c r="G118" s="38"/>
      <c r="H118" s="38"/>
      <c r="I118" s="142"/>
      <c r="J118" s="38"/>
      <c r="K118" s="38"/>
      <c r="L118" s="42"/>
      <c r="M118" s="229"/>
      <c r="N118" s="78"/>
      <c r="O118" s="78"/>
      <c r="P118" s="78"/>
      <c r="Q118" s="78"/>
      <c r="R118" s="78"/>
      <c r="S118" s="78"/>
      <c r="T118" s="79"/>
      <c r="AT118" s="16" t="s">
        <v>167</v>
      </c>
      <c r="AU118" s="16" t="s">
        <v>79</v>
      </c>
    </row>
    <row r="119" s="1" customFormat="1">
      <c r="B119" s="37"/>
      <c r="C119" s="38"/>
      <c r="D119" s="227" t="s">
        <v>189</v>
      </c>
      <c r="E119" s="38"/>
      <c r="F119" s="230" t="s">
        <v>1455</v>
      </c>
      <c r="G119" s="38"/>
      <c r="H119" s="38"/>
      <c r="I119" s="142"/>
      <c r="J119" s="38"/>
      <c r="K119" s="38"/>
      <c r="L119" s="42"/>
      <c r="M119" s="229"/>
      <c r="N119" s="78"/>
      <c r="O119" s="78"/>
      <c r="P119" s="78"/>
      <c r="Q119" s="78"/>
      <c r="R119" s="78"/>
      <c r="S119" s="78"/>
      <c r="T119" s="79"/>
      <c r="AT119" s="16" t="s">
        <v>189</v>
      </c>
      <c r="AU119" s="16" t="s">
        <v>79</v>
      </c>
    </row>
    <row r="120" s="13" customFormat="1">
      <c r="B120" s="241"/>
      <c r="C120" s="242"/>
      <c r="D120" s="227" t="s">
        <v>169</v>
      </c>
      <c r="E120" s="243" t="s">
        <v>1</v>
      </c>
      <c r="F120" s="244" t="s">
        <v>1456</v>
      </c>
      <c r="G120" s="242"/>
      <c r="H120" s="245">
        <v>18</v>
      </c>
      <c r="I120" s="246"/>
      <c r="J120" s="242"/>
      <c r="K120" s="242"/>
      <c r="L120" s="247"/>
      <c r="M120" s="248"/>
      <c r="N120" s="249"/>
      <c r="O120" s="249"/>
      <c r="P120" s="249"/>
      <c r="Q120" s="249"/>
      <c r="R120" s="249"/>
      <c r="S120" s="249"/>
      <c r="T120" s="250"/>
      <c r="AT120" s="251" t="s">
        <v>169</v>
      </c>
      <c r="AU120" s="251" t="s">
        <v>79</v>
      </c>
      <c r="AV120" s="13" t="s">
        <v>79</v>
      </c>
      <c r="AW120" s="13" t="s">
        <v>34</v>
      </c>
      <c r="AX120" s="13" t="s">
        <v>21</v>
      </c>
      <c r="AY120" s="251" t="s">
        <v>156</v>
      </c>
    </row>
    <row r="121" s="11" customFormat="1" ht="22.8" customHeight="1">
      <c r="B121" s="199"/>
      <c r="C121" s="200"/>
      <c r="D121" s="201" t="s">
        <v>70</v>
      </c>
      <c r="E121" s="213" t="s">
        <v>182</v>
      </c>
      <c r="F121" s="213" t="s">
        <v>370</v>
      </c>
      <c r="G121" s="200"/>
      <c r="H121" s="200"/>
      <c r="I121" s="203"/>
      <c r="J121" s="214">
        <f>BK121</f>
        <v>0</v>
      </c>
      <c r="K121" s="200"/>
      <c r="L121" s="205"/>
      <c r="M121" s="206"/>
      <c r="N121" s="207"/>
      <c r="O121" s="207"/>
      <c r="P121" s="208">
        <f>SUM(P122:P148)</f>
        <v>0</v>
      </c>
      <c r="Q121" s="207"/>
      <c r="R121" s="208">
        <f>SUM(R122:R148)</f>
        <v>40.797765324760007</v>
      </c>
      <c r="S121" s="207"/>
      <c r="T121" s="209">
        <f>SUM(T122:T148)</f>
        <v>0</v>
      </c>
      <c r="AR121" s="210" t="s">
        <v>21</v>
      </c>
      <c r="AT121" s="211" t="s">
        <v>70</v>
      </c>
      <c r="AU121" s="211" t="s">
        <v>21</v>
      </c>
      <c r="AY121" s="210" t="s">
        <v>156</v>
      </c>
      <c r="BK121" s="212">
        <f>SUM(BK122:BK148)</f>
        <v>0</v>
      </c>
    </row>
    <row r="122" s="1" customFormat="1" ht="16.5" customHeight="1">
      <c r="B122" s="37"/>
      <c r="C122" s="215" t="s">
        <v>182</v>
      </c>
      <c r="D122" s="215" t="s">
        <v>158</v>
      </c>
      <c r="E122" s="216" t="s">
        <v>1457</v>
      </c>
      <c r="F122" s="217" t="s">
        <v>1458</v>
      </c>
      <c r="G122" s="218" t="s">
        <v>161</v>
      </c>
      <c r="H122" s="219">
        <v>19.818000000000001</v>
      </c>
      <c r="I122" s="220"/>
      <c r="J122" s="221">
        <f>ROUND(I122*H122,2)</f>
        <v>0</v>
      </c>
      <c r="K122" s="217" t="s">
        <v>162</v>
      </c>
      <c r="L122" s="42"/>
      <c r="M122" s="222" t="s">
        <v>1</v>
      </c>
      <c r="N122" s="223" t="s">
        <v>42</v>
      </c>
      <c r="O122" s="78"/>
      <c r="P122" s="224">
        <f>O122*H122</f>
        <v>0</v>
      </c>
      <c r="Q122" s="224">
        <v>0.68271574000000002</v>
      </c>
      <c r="R122" s="224">
        <f>Q122*H122</f>
        <v>13.530060535320001</v>
      </c>
      <c r="S122" s="224">
        <v>0</v>
      </c>
      <c r="T122" s="225">
        <f>S122*H122</f>
        <v>0</v>
      </c>
      <c r="AR122" s="16" t="s">
        <v>163</v>
      </c>
      <c r="AT122" s="16" t="s">
        <v>158</v>
      </c>
      <c r="AU122" s="16" t="s">
        <v>79</v>
      </c>
      <c r="AY122" s="16" t="s">
        <v>156</v>
      </c>
      <c r="BE122" s="226">
        <f>IF(N122="základní",J122,0)</f>
        <v>0</v>
      </c>
      <c r="BF122" s="226">
        <f>IF(N122="snížená",J122,0)</f>
        <v>0</v>
      </c>
      <c r="BG122" s="226">
        <f>IF(N122="zákl. přenesená",J122,0)</f>
        <v>0</v>
      </c>
      <c r="BH122" s="226">
        <f>IF(N122="sníž. přenesená",J122,0)</f>
        <v>0</v>
      </c>
      <c r="BI122" s="226">
        <f>IF(N122="nulová",J122,0)</f>
        <v>0</v>
      </c>
      <c r="BJ122" s="16" t="s">
        <v>21</v>
      </c>
      <c r="BK122" s="226">
        <f>ROUND(I122*H122,2)</f>
        <v>0</v>
      </c>
      <c r="BL122" s="16" t="s">
        <v>163</v>
      </c>
      <c r="BM122" s="16" t="s">
        <v>1459</v>
      </c>
    </row>
    <row r="123" s="1" customFormat="1">
      <c r="B123" s="37"/>
      <c r="C123" s="38"/>
      <c r="D123" s="227" t="s">
        <v>165</v>
      </c>
      <c r="E123" s="38"/>
      <c r="F123" s="228" t="s">
        <v>1460</v>
      </c>
      <c r="G123" s="38"/>
      <c r="H123" s="38"/>
      <c r="I123" s="142"/>
      <c r="J123" s="38"/>
      <c r="K123" s="38"/>
      <c r="L123" s="42"/>
      <c r="M123" s="229"/>
      <c r="N123" s="78"/>
      <c r="O123" s="78"/>
      <c r="P123" s="78"/>
      <c r="Q123" s="78"/>
      <c r="R123" s="78"/>
      <c r="S123" s="78"/>
      <c r="T123" s="79"/>
      <c r="AT123" s="16" t="s">
        <v>165</v>
      </c>
      <c r="AU123" s="16" t="s">
        <v>79</v>
      </c>
    </row>
    <row r="124" s="1" customFormat="1">
      <c r="B124" s="37"/>
      <c r="C124" s="38"/>
      <c r="D124" s="227" t="s">
        <v>167</v>
      </c>
      <c r="E124" s="38"/>
      <c r="F124" s="230" t="s">
        <v>1461</v>
      </c>
      <c r="G124" s="38"/>
      <c r="H124" s="38"/>
      <c r="I124" s="142"/>
      <c r="J124" s="38"/>
      <c r="K124" s="38"/>
      <c r="L124" s="42"/>
      <c r="M124" s="229"/>
      <c r="N124" s="78"/>
      <c r="O124" s="78"/>
      <c r="P124" s="78"/>
      <c r="Q124" s="78"/>
      <c r="R124" s="78"/>
      <c r="S124" s="78"/>
      <c r="T124" s="79"/>
      <c r="AT124" s="16" t="s">
        <v>167</v>
      </c>
      <c r="AU124" s="16" t="s">
        <v>79</v>
      </c>
    </row>
    <row r="125" s="1" customFormat="1">
      <c r="B125" s="37"/>
      <c r="C125" s="38"/>
      <c r="D125" s="227" t="s">
        <v>189</v>
      </c>
      <c r="E125" s="38"/>
      <c r="F125" s="230" t="s">
        <v>1462</v>
      </c>
      <c r="G125" s="38"/>
      <c r="H125" s="38"/>
      <c r="I125" s="142"/>
      <c r="J125" s="38"/>
      <c r="K125" s="38"/>
      <c r="L125" s="42"/>
      <c r="M125" s="229"/>
      <c r="N125" s="78"/>
      <c r="O125" s="78"/>
      <c r="P125" s="78"/>
      <c r="Q125" s="78"/>
      <c r="R125" s="78"/>
      <c r="S125" s="78"/>
      <c r="T125" s="79"/>
      <c r="AT125" s="16" t="s">
        <v>189</v>
      </c>
      <c r="AU125" s="16" t="s">
        <v>79</v>
      </c>
    </row>
    <row r="126" s="13" customFormat="1">
      <c r="B126" s="241"/>
      <c r="C126" s="242"/>
      <c r="D126" s="227" t="s">
        <v>169</v>
      </c>
      <c r="E126" s="243" t="s">
        <v>1</v>
      </c>
      <c r="F126" s="244" t="s">
        <v>1463</v>
      </c>
      <c r="G126" s="242"/>
      <c r="H126" s="245">
        <v>19.818000000000001</v>
      </c>
      <c r="I126" s="246"/>
      <c r="J126" s="242"/>
      <c r="K126" s="242"/>
      <c r="L126" s="247"/>
      <c r="M126" s="248"/>
      <c r="N126" s="249"/>
      <c r="O126" s="249"/>
      <c r="P126" s="249"/>
      <c r="Q126" s="249"/>
      <c r="R126" s="249"/>
      <c r="S126" s="249"/>
      <c r="T126" s="250"/>
      <c r="AT126" s="251" t="s">
        <v>169</v>
      </c>
      <c r="AU126" s="251" t="s">
        <v>79</v>
      </c>
      <c r="AV126" s="13" t="s">
        <v>79</v>
      </c>
      <c r="AW126" s="13" t="s">
        <v>34</v>
      </c>
      <c r="AX126" s="13" t="s">
        <v>21</v>
      </c>
      <c r="AY126" s="251" t="s">
        <v>156</v>
      </c>
    </row>
    <row r="127" s="1" customFormat="1" ht="16.5" customHeight="1">
      <c r="B127" s="37"/>
      <c r="C127" s="215" t="s">
        <v>163</v>
      </c>
      <c r="D127" s="215" t="s">
        <v>158</v>
      </c>
      <c r="E127" s="216" t="s">
        <v>1464</v>
      </c>
      <c r="F127" s="217" t="s">
        <v>1465</v>
      </c>
      <c r="G127" s="218" t="s">
        <v>282</v>
      </c>
      <c r="H127" s="219">
        <v>1.8640000000000001</v>
      </c>
      <c r="I127" s="220"/>
      <c r="J127" s="221">
        <f>ROUND(I127*H127,2)</f>
        <v>0</v>
      </c>
      <c r="K127" s="217" t="s">
        <v>162</v>
      </c>
      <c r="L127" s="42"/>
      <c r="M127" s="222" t="s">
        <v>1</v>
      </c>
      <c r="N127" s="223" t="s">
        <v>42</v>
      </c>
      <c r="O127" s="78"/>
      <c r="P127" s="224">
        <f>O127*H127</f>
        <v>0</v>
      </c>
      <c r="Q127" s="224">
        <v>1.0488137099999999</v>
      </c>
      <c r="R127" s="224">
        <f>Q127*H127</f>
        <v>1.9549887554399998</v>
      </c>
      <c r="S127" s="224">
        <v>0</v>
      </c>
      <c r="T127" s="225">
        <f>S127*H127</f>
        <v>0</v>
      </c>
      <c r="AR127" s="16" t="s">
        <v>163</v>
      </c>
      <c r="AT127" s="16" t="s">
        <v>158</v>
      </c>
      <c r="AU127" s="16" t="s">
        <v>79</v>
      </c>
      <c r="AY127" s="16" t="s">
        <v>156</v>
      </c>
      <c r="BE127" s="226">
        <f>IF(N127="základní",J127,0)</f>
        <v>0</v>
      </c>
      <c r="BF127" s="226">
        <f>IF(N127="snížená",J127,0)</f>
        <v>0</v>
      </c>
      <c r="BG127" s="226">
        <f>IF(N127="zákl. přenesená",J127,0)</f>
        <v>0</v>
      </c>
      <c r="BH127" s="226">
        <f>IF(N127="sníž. přenesená",J127,0)</f>
        <v>0</v>
      </c>
      <c r="BI127" s="226">
        <f>IF(N127="nulová",J127,0)</f>
        <v>0</v>
      </c>
      <c r="BJ127" s="16" t="s">
        <v>21</v>
      </c>
      <c r="BK127" s="226">
        <f>ROUND(I127*H127,2)</f>
        <v>0</v>
      </c>
      <c r="BL127" s="16" t="s">
        <v>163</v>
      </c>
      <c r="BM127" s="16" t="s">
        <v>1466</v>
      </c>
    </row>
    <row r="128" s="1" customFormat="1">
      <c r="B128" s="37"/>
      <c r="C128" s="38"/>
      <c r="D128" s="227" t="s">
        <v>165</v>
      </c>
      <c r="E128" s="38"/>
      <c r="F128" s="228" t="s">
        <v>1467</v>
      </c>
      <c r="G128" s="38"/>
      <c r="H128" s="38"/>
      <c r="I128" s="142"/>
      <c r="J128" s="38"/>
      <c r="K128" s="38"/>
      <c r="L128" s="42"/>
      <c r="M128" s="229"/>
      <c r="N128" s="78"/>
      <c r="O128" s="78"/>
      <c r="P128" s="78"/>
      <c r="Q128" s="78"/>
      <c r="R128" s="78"/>
      <c r="S128" s="78"/>
      <c r="T128" s="79"/>
      <c r="AT128" s="16" t="s">
        <v>165</v>
      </c>
      <c r="AU128" s="16" t="s">
        <v>79</v>
      </c>
    </row>
    <row r="129" s="12" customFormat="1">
      <c r="B129" s="231"/>
      <c r="C129" s="232"/>
      <c r="D129" s="227" t="s">
        <v>169</v>
      </c>
      <c r="E129" s="233" t="s">
        <v>1</v>
      </c>
      <c r="F129" s="234" t="s">
        <v>1468</v>
      </c>
      <c r="G129" s="232"/>
      <c r="H129" s="233" t="s">
        <v>1</v>
      </c>
      <c r="I129" s="235"/>
      <c r="J129" s="232"/>
      <c r="K129" s="232"/>
      <c r="L129" s="236"/>
      <c r="M129" s="237"/>
      <c r="N129" s="238"/>
      <c r="O129" s="238"/>
      <c r="P129" s="238"/>
      <c r="Q129" s="238"/>
      <c r="R129" s="238"/>
      <c r="S129" s="238"/>
      <c r="T129" s="239"/>
      <c r="AT129" s="240" t="s">
        <v>169</v>
      </c>
      <c r="AU129" s="240" t="s">
        <v>79</v>
      </c>
      <c r="AV129" s="12" t="s">
        <v>21</v>
      </c>
      <c r="AW129" s="12" t="s">
        <v>34</v>
      </c>
      <c r="AX129" s="12" t="s">
        <v>71</v>
      </c>
      <c r="AY129" s="240" t="s">
        <v>156</v>
      </c>
    </row>
    <row r="130" s="13" customFormat="1">
      <c r="B130" s="241"/>
      <c r="C130" s="242"/>
      <c r="D130" s="227" t="s">
        <v>169</v>
      </c>
      <c r="E130" s="243" t="s">
        <v>1</v>
      </c>
      <c r="F130" s="244" t="s">
        <v>1469</v>
      </c>
      <c r="G130" s="242"/>
      <c r="H130" s="245">
        <v>0.183</v>
      </c>
      <c r="I130" s="246"/>
      <c r="J130" s="242"/>
      <c r="K130" s="242"/>
      <c r="L130" s="247"/>
      <c r="M130" s="248"/>
      <c r="N130" s="249"/>
      <c r="O130" s="249"/>
      <c r="P130" s="249"/>
      <c r="Q130" s="249"/>
      <c r="R130" s="249"/>
      <c r="S130" s="249"/>
      <c r="T130" s="250"/>
      <c r="AT130" s="251" t="s">
        <v>169</v>
      </c>
      <c r="AU130" s="251" t="s">
        <v>79</v>
      </c>
      <c r="AV130" s="13" t="s">
        <v>79</v>
      </c>
      <c r="AW130" s="13" t="s">
        <v>34</v>
      </c>
      <c r="AX130" s="13" t="s">
        <v>71</v>
      </c>
      <c r="AY130" s="251" t="s">
        <v>156</v>
      </c>
    </row>
    <row r="131" s="12" customFormat="1">
      <c r="B131" s="231"/>
      <c r="C131" s="232"/>
      <c r="D131" s="227" t="s">
        <v>169</v>
      </c>
      <c r="E131" s="233" t="s">
        <v>1</v>
      </c>
      <c r="F131" s="234" t="s">
        <v>1470</v>
      </c>
      <c r="G131" s="232"/>
      <c r="H131" s="233" t="s">
        <v>1</v>
      </c>
      <c r="I131" s="235"/>
      <c r="J131" s="232"/>
      <c r="K131" s="232"/>
      <c r="L131" s="236"/>
      <c r="M131" s="237"/>
      <c r="N131" s="238"/>
      <c r="O131" s="238"/>
      <c r="P131" s="238"/>
      <c r="Q131" s="238"/>
      <c r="R131" s="238"/>
      <c r="S131" s="238"/>
      <c r="T131" s="239"/>
      <c r="AT131" s="240" t="s">
        <v>169</v>
      </c>
      <c r="AU131" s="240" t="s">
        <v>79</v>
      </c>
      <c r="AV131" s="12" t="s">
        <v>21</v>
      </c>
      <c r="AW131" s="12" t="s">
        <v>34</v>
      </c>
      <c r="AX131" s="12" t="s">
        <v>71</v>
      </c>
      <c r="AY131" s="240" t="s">
        <v>156</v>
      </c>
    </row>
    <row r="132" s="13" customFormat="1">
      <c r="B132" s="241"/>
      <c r="C132" s="242"/>
      <c r="D132" s="227" t="s">
        <v>169</v>
      </c>
      <c r="E132" s="243" t="s">
        <v>1</v>
      </c>
      <c r="F132" s="244" t="s">
        <v>1471</v>
      </c>
      <c r="G132" s="242"/>
      <c r="H132" s="245">
        <v>0.056000000000000001</v>
      </c>
      <c r="I132" s="246"/>
      <c r="J132" s="242"/>
      <c r="K132" s="242"/>
      <c r="L132" s="247"/>
      <c r="M132" s="248"/>
      <c r="N132" s="249"/>
      <c r="O132" s="249"/>
      <c r="P132" s="249"/>
      <c r="Q132" s="249"/>
      <c r="R132" s="249"/>
      <c r="S132" s="249"/>
      <c r="T132" s="250"/>
      <c r="AT132" s="251" t="s">
        <v>169</v>
      </c>
      <c r="AU132" s="251" t="s">
        <v>79</v>
      </c>
      <c r="AV132" s="13" t="s">
        <v>79</v>
      </c>
      <c r="AW132" s="13" t="s">
        <v>34</v>
      </c>
      <c r="AX132" s="13" t="s">
        <v>71</v>
      </c>
      <c r="AY132" s="251" t="s">
        <v>156</v>
      </c>
    </row>
    <row r="133" s="12" customFormat="1">
      <c r="B133" s="231"/>
      <c r="C133" s="232"/>
      <c r="D133" s="227" t="s">
        <v>169</v>
      </c>
      <c r="E133" s="233" t="s">
        <v>1</v>
      </c>
      <c r="F133" s="234" t="s">
        <v>1472</v>
      </c>
      <c r="G133" s="232"/>
      <c r="H133" s="233" t="s">
        <v>1</v>
      </c>
      <c r="I133" s="235"/>
      <c r="J133" s="232"/>
      <c r="K133" s="232"/>
      <c r="L133" s="236"/>
      <c r="M133" s="237"/>
      <c r="N133" s="238"/>
      <c r="O133" s="238"/>
      <c r="P133" s="238"/>
      <c r="Q133" s="238"/>
      <c r="R133" s="238"/>
      <c r="S133" s="238"/>
      <c r="T133" s="239"/>
      <c r="AT133" s="240" t="s">
        <v>169</v>
      </c>
      <c r="AU133" s="240" t="s">
        <v>79</v>
      </c>
      <c r="AV133" s="12" t="s">
        <v>21</v>
      </c>
      <c r="AW133" s="12" t="s">
        <v>34</v>
      </c>
      <c r="AX133" s="12" t="s">
        <v>71</v>
      </c>
      <c r="AY133" s="240" t="s">
        <v>156</v>
      </c>
    </row>
    <row r="134" s="13" customFormat="1">
      <c r="B134" s="241"/>
      <c r="C134" s="242"/>
      <c r="D134" s="227" t="s">
        <v>169</v>
      </c>
      <c r="E134" s="243" t="s">
        <v>1</v>
      </c>
      <c r="F134" s="244" t="s">
        <v>1473</v>
      </c>
      <c r="G134" s="242"/>
      <c r="H134" s="245">
        <v>0.76100000000000001</v>
      </c>
      <c r="I134" s="246"/>
      <c r="J134" s="242"/>
      <c r="K134" s="242"/>
      <c r="L134" s="247"/>
      <c r="M134" s="248"/>
      <c r="N134" s="249"/>
      <c r="O134" s="249"/>
      <c r="P134" s="249"/>
      <c r="Q134" s="249"/>
      <c r="R134" s="249"/>
      <c r="S134" s="249"/>
      <c r="T134" s="250"/>
      <c r="AT134" s="251" t="s">
        <v>169</v>
      </c>
      <c r="AU134" s="251" t="s">
        <v>79</v>
      </c>
      <c r="AV134" s="13" t="s">
        <v>79</v>
      </c>
      <c r="AW134" s="13" t="s">
        <v>34</v>
      </c>
      <c r="AX134" s="13" t="s">
        <v>71</v>
      </c>
      <c r="AY134" s="251" t="s">
        <v>156</v>
      </c>
    </row>
    <row r="135" s="12" customFormat="1">
      <c r="B135" s="231"/>
      <c r="C135" s="232"/>
      <c r="D135" s="227" t="s">
        <v>169</v>
      </c>
      <c r="E135" s="233" t="s">
        <v>1</v>
      </c>
      <c r="F135" s="234" t="s">
        <v>1474</v>
      </c>
      <c r="G135" s="232"/>
      <c r="H135" s="233" t="s">
        <v>1</v>
      </c>
      <c r="I135" s="235"/>
      <c r="J135" s="232"/>
      <c r="K135" s="232"/>
      <c r="L135" s="236"/>
      <c r="M135" s="237"/>
      <c r="N135" s="238"/>
      <c r="O135" s="238"/>
      <c r="P135" s="238"/>
      <c r="Q135" s="238"/>
      <c r="R135" s="238"/>
      <c r="S135" s="238"/>
      <c r="T135" s="239"/>
      <c r="AT135" s="240" t="s">
        <v>169</v>
      </c>
      <c r="AU135" s="240" t="s">
        <v>79</v>
      </c>
      <c r="AV135" s="12" t="s">
        <v>21</v>
      </c>
      <c r="AW135" s="12" t="s">
        <v>34</v>
      </c>
      <c r="AX135" s="12" t="s">
        <v>71</v>
      </c>
      <c r="AY135" s="240" t="s">
        <v>156</v>
      </c>
    </row>
    <row r="136" s="13" customFormat="1">
      <c r="B136" s="241"/>
      <c r="C136" s="242"/>
      <c r="D136" s="227" t="s">
        <v>169</v>
      </c>
      <c r="E136" s="243" t="s">
        <v>1</v>
      </c>
      <c r="F136" s="244" t="s">
        <v>1473</v>
      </c>
      <c r="G136" s="242"/>
      <c r="H136" s="245">
        <v>0.76100000000000001</v>
      </c>
      <c r="I136" s="246"/>
      <c r="J136" s="242"/>
      <c r="K136" s="242"/>
      <c r="L136" s="247"/>
      <c r="M136" s="248"/>
      <c r="N136" s="249"/>
      <c r="O136" s="249"/>
      <c r="P136" s="249"/>
      <c r="Q136" s="249"/>
      <c r="R136" s="249"/>
      <c r="S136" s="249"/>
      <c r="T136" s="250"/>
      <c r="AT136" s="251" t="s">
        <v>169</v>
      </c>
      <c r="AU136" s="251" t="s">
        <v>79</v>
      </c>
      <c r="AV136" s="13" t="s">
        <v>79</v>
      </c>
      <c r="AW136" s="13" t="s">
        <v>34</v>
      </c>
      <c r="AX136" s="13" t="s">
        <v>71</v>
      </c>
      <c r="AY136" s="251" t="s">
        <v>156</v>
      </c>
    </row>
    <row r="137" s="12" customFormat="1">
      <c r="B137" s="231"/>
      <c r="C137" s="232"/>
      <c r="D137" s="227" t="s">
        <v>169</v>
      </c>
      <c r="E137" s="233" t="s">
        <v>1</v>
      </c>
      <c r="F137" s="234" t="s">
        <v>1475</v>
      </c>
      <c r="G137" s="232"/>
      <c r="H137" s="233" t="s">
        <v>1</v>
      </c>
      <c r="I137" s="235"/>
      <c r="J137" s="232"/>
      <c r="K137" s="232"/>
      <c r="L137" s="236"/>
      <c r="M137" s="237"/>
      <c r="N137" s="238"/>
      <c r="O137" s="238"/>
      <c r="P137" s="238"/>
      <c r="Q137" s="238"/>
      <c r="R137" s="238"/>
      <c r="S137" s="238"/>
      <c r="T137" s="239"/>
      <c r="AT137" s="240" t="s">
        <v>169</v>
      </c>
      <c r="AU137" s="240" t="s">
        <v>79</v>
      </c>
      <c r="AV137" s="12" t="s">
        <v>21</v>
      </c>
      <c r="AW137" s="12" t="s">
        <v>34</v>
      </c>
      <c r="AX137" s="12" t="s">
        <v>71</v>
      </c>
      <c r="AY137" s="240" t="s">
        <v>156</v>
      </c>
    </row>
    <row r="138" s="13" customFormat="1">
      <c r="B138" s="241"/>
      <c r="C138" s="242"/>
      <c r="D138" s="227" t="s">
        <v>169</v>
      </c>
      <c r="E138" s="243" t="s">
        <v>1</v>
      </c>
      <c r="F138" s="244" t="s">
        <v>1476</v>
      </c>
      <c r="G138" s="242"/>
      <c r="H138" s="245">
        <v>0.10299999999999999</v>
      </c>
      <c r="I138" s="246"/>
      <c r="J138" s="242"/>
      <c r="K138" s="242"/>
      <c r="L138" s="247"/>
      <c r="M138" s="248"/>
      <c r="N138" s="249"/>
      <c r="O138" s="249"/>
      <c r="P138" s="249"/>
      <c r="Q138" s="249"/>
      <c r="R138" s="249"/>
      <c r="S138" s="249"/>
      <c r="T138" s="250"/>
      <c r="AT138" s="251" t="s">
        <v>169</v>
      </c>
      <c r="AU138" s="251" t="s">
        <v>79</v>
      </c>
      <c r="AV138" s="13" t="s">
        <v>79</v>
      </c>
      <c r="AW138" s="13" t="s">
        <v>34</v>
      </c>
      <c r="AX138" s="13" t="s">
        <v>71</v>
      </c>
      <c r="AY138" s="251" t="s">
        <v>156</v>
      </c>
    </row>
    <row r="139" s="14" customFormat="1">
      <c r="B139" s="252"/>
      <c r="C139" s="253"/>
      <c r="D139" s="227" t="s">
        <v>169</v>
      </c>
      <c r="E139" s="254" t="s">
        <v>1</v>
      </c>
      <c r="F139" s="255" t="s">
        <v>174</v>
      </c>
      <c r="G139" s="253"/>
      <c r="H139" s="256">
        <v>1.8640000000000001</v>
      </c>
      <c r="I139" s="257"/>
      <c r="J139" s="253"/>
      <c r="K139" s="253"/>
      <c r="L139" s="258"/>
      <c r="M139" s="259"/>
      <c r="N139" s="260"/>
      <c r="O139" s="260"/>
      <c r="P139" s="260"/>
      <c r="Q139" s="260"/>
      <c r="R139" s="260"/>
      <c r="S139" s="260"/>
      <c r="T139" s="261"/>
      <c r="AT139" s="262" t="s">
        <v>169</v>
      </c>
      <c r="AU139" s="262" t="s">
        <v>79</v>
      </c>
      <c r="AV139" s="14" t="s">
        <v>163</v>
      </c>
      <c r="AW139" s="14" t="s">
        <v>34</v>
      </c>
      <c r="AX139" s="14" t="s">
        <v>21</v>
      </c>
      <c r="AY139" s="262" t="s">
        <v>156</v>
      </c>
    </row>
    <row r="140" s="1" customFormat="1" ht="16.5" customHeight="1">
      <c r="B140" s="37"/>
      <c r="C140" s="215" t="s">
        <v>198</v>
      </c>
      <c r="D140" s="215" t="s">
        <v>158</v>
      </c>
      <c r="E140" s="216" t="s">
        <v>1278</v>
      </c>
      <c r="F140" s="217" t="s">
        <v>1279</v>
      </c>
      <c r="G140" s="218" t="s">
        <v>282</v>
      </c>
      <c r="H140" s="219">
        <v>0.67800000000000005</v>
      </c>
      <c r="I140" s="220"/>
      <c r="J140" s="221">
        <f>ROUND(I140*H140,2)</f>
        <v>0</v>
      </c>
      <c r="K140" s="217" t="s">
        <v>162</v>
      </c>
      <c r="L140" s="42"/>
      <c r="M140" s="222" t="s">
        <v>1</v>
      </c>
      <c r="N140" s="223" t="s">
        <v>42</v>
      </c>
      <c r="O140" s="78"/>
      <c r="P140" s="224">
        <f>O140*H140</f>
        <v>0</v>
      </c>
      <c r="Q140" s="224">
        <v>1.059728</v>
      </c>
      <c r="R140" s="224">
        <f>Q140*H140</f>
        <v>0.71849558400000002</v>
      </c>
      <c r="S140" s="224">
        <v>0</v>
      </c>
      <c r="T140" s="225">
        <f>S140*H140</f>
        <v>0</v>
      </c>
      <c r="AR140" s="16" t="s">
        <v>163</v>
      </c>
      <c r="AT140" s="16" t="s">
        <v>158</v>
      </c>
      <c r="AU140" s="16" t="s">
        <v>79</v>
      </c>
      <c r="AY140" s="16" t="s">
        <v>156</v>
      </c>
      <c r="BE140" s="226">
        <f>IF(N140="základní",J140,0)</f>
        <v>0</v>
      </c>
      <c r="BF140" s="226">
        <f>IF(N140="snížená",J140,0)</f>
        <v>0</v>
      </c>
      <c r="BG140" s="226">
        <f>IF(N140="zákl. přenesená",J140,0)</f>
        <v>0</v>
      </c>
      <c r="BH140" s="226">
        <f>IF(N140="sníž. přenesená",J140,0)</f>
        <v>0</v>
      </c>
      <c r="BI140" s="226">
        <f>IF(N140="nulová",J140,0)</f>
        <v>0</v>
      </c>
      <c r="BJ140" s="16" t="s">
        <v>21</v>
      </c>
      <c r="BK140" s="226">
        <f>ROUND(I140*H140,2)</f>
        <v>0</v>
      </c>
      <c r="BL140" s="16" t="s">
        <v>163</v>
      </c>
      <c r="BM140" s="16" t="s">
        <v>1477</v>
      </c>
    </row>
    <row r="141" s="1" customFormat="1">
      <c r="B141" s="37"/>
      <c r="C141" s="38"/>
      <c r="D141" s="227" t="s">
        <v>165</v>
      </c>
      <c r="E141" s="38"/>
      <c r="F141" s="228" t="s">
        <v>1281</v>
      </c>
      <c r="G141" s="38"/>
      <c r="H141" s="38"/>
      <c r="I141" s="142"/>
      <c r="J141" s="38"/>
      <c r="K141" s="38"/>
      <c r="L141" s="42"/>
      <c r="M141" s="229"/>
      <c r="N141" s="78"/>
      <c r="O141" s="78"/>
      <c r="P141" s="78"/>
      <c r="Q141" s="78"/>
      <c r="R141" s="78"/>
      <c r="S141" s="78"/>
      <c r="T141" s="79"/>
      <c r="AT141" s="16" t="s">
        <v>165</v>
      </c>
      <c r="AU141" s="16" t="s">
        <v>79</v>
      </c>
    </row>
    <row r="142" s="1" customFormat="1">
      <c r="B142" s="37"/>
      <c r="C142" s="38"/>
      <c r="D142" s="227" t="s">
        <v>167</v>
      </c>
      <c r="E142" s="38"/>
      <c r="F142" s="230" t="s">
        <v>1275</v>
      </c>
      <c r="G142" s="38"/>
      <c r="H142" s="38"/>
      <c r="I142" s="142"/>
      <c r="J142" s="38"/>
      <c r="K142" s="38"/>
      <c r="L142" s="42"/>
      <c r="M142" s="229"/>
      <c r="N142" s="78"/>
      <c r="O142" s="78"/>
      <c r="P142" s="78"/>
      <c r="Q142" s="78"/>
      <c r="R142" s="78"/>
      <c r="S142" s="78"/>
      <c r="T142" s="79"/>
      <c r="AT142" s="16" t="s">
        <v>167</v>
      </c>
      <c r="AU142" s="16" t="s">
        <v>79</v>
      </c>
    </row>
    <row r="143" s="1" customFormat="1">
      <c r="B143" s="37"/>
      <c r="C143" s="38"/>
      <c r="D143" s="227" t="s">
        <v>189</v>
      </c>
      <c r="E143" s="38"/>
      <c r="F143" s="230" t="s">
        <v>1478</v>
      </c>
      <c r="G143" s="38"/>
      <c r="H143" s="38"/>
      <c r="I143" s="142"/>
      <c r="J143" s="38"/>
      <c r="K143" s="38"/>
      <c r="L143" s="42"/>
      <c r="M143" s="229"/>
      <c r="N143" s="78"/>
      <c r="O143" s="78"/>
      <c r="P143" s="78"/>
      <c r="Q143" s="78"/>
      <c r="R143" s="78"/>
      <c r="S143" s="78"/>
      <c r="T143" s="79"/>
      <c r="AT143" s="16" t="s">
        <v>189</v>
      </c>
      <c r="AU143" s="16" t="s">
        <v>79</v>
      </c>
    </row>
    <row r="144" s="13" customFormat="1">
      <c r="B144" s="241"/>
      <c r="C144" s="242"/>
      <c r="D144" s="227" t="s">
        <v>169</v>
      </c>
      <c r="E144" s="243" t="s">
        <v>1</v>
      </c>
      <c r="F144" s="244" t="s">
        <v>1479</v>
      </c>
      <c r="G144" s="242"/>
      <c r="H144" s="245">
        <v>0.67800000000000005</v>
      </c>
      <c r="I144" s="246"/>
      <c r="J144" s="242"/>
      <c r="K144" s="242"/>
      <c r="L144" s="247"/>
      <c r="M144" s="248"/>
      <c r="N144" s="249"/>
      <c r="O144" s="249"/>
      <c r="P144" s="249"/>
      <c r="Q144" s="249"/>
      <c r="R144" s="249"/>
      <c r="S144" s="249"/>
      <c r="T144" s="250"/>
      <c r="AT144" s="251" t="s">
        <v>169</v>
      </c>
      <c r="AU144" s="251" t="s">
        <v>79</v>
      </c>
      <c r="AV144" s="13" t="s">
        <v>79</v>
      </c>
      <c r="AW144" s="13" t="s">
        <v>34</v>
      </c>
      <c r="AX144" s="13" t="s">
        <v>21</v>
      </c>
      <c r="AY144" s="251" t="s">
        <v>156</v>
      </c>
    </row>
    <row r="145" s="1" customFormat="1" ht="16.5" customHeight="1">
      <c r="B145" s="37"/>
      <c r="C145" s="215" t="s">
        <v>207</v>
      </c>
      <c r="D145" s="215" t="s">
        <v>158</v>
      </c>
      <c r="E145" s="216" t="s">
        <v>1480</v>
      </c>
      <c r="F145" s="217" t="s">
        <v>1481</v>
      </c>
      <c r="G145" s="218" t="s">
        <v>177</v>
      </c>
      <c r="H145" s="219">
        <v>10.9</v>
      </c>
      <c r="I145" s="220"/>
      <c r="J145" s="221">
        <f>ROUND(I145*H145,2)</f>
        <v>0</v>
      </c>
      <c r="K145" s="217" t="s">
        <v>162</v>
      </c>
      <c r="L145" s="42"/>
      <c r="M145" s="222" t="s">
        <v>1</v>
      </c>
      <c r="N145" s="223" t="s">
        <v>42</v>
      </c>
      <c r="O145" s="78"/>
      <c r="P145" s="224">
        <f>O145*H145</f>
        <v>0</v>
      </c>
      <c r="Q145" s="224">
        <v>2.2563504999999999</v>
      </c>
      <c r="R145" s="224">
        <f>Q145*H145</f>
        <v>24.594220450000002</v>
      </c>
      <c r="S145" s="224">
        <v>0</v>
      </c>
      <c r="T145" s="225">
        <f>S145*H145</f>
        <v>0</v>
      </c>
      <c r="AR145" s="16" t="s">
        <v>163</v>
      </c>
      <c r="AT145" s="16" t="s">
        <v>158</v>
      </c>
      <c r="AU145" s="16" t="s">
        <v>79</v>
      </c>
      <c r="AY145" s="16" t="s">
        <v>156</v>
      </c>
      <c r="BE145" s="226">
        <f>IF(N145="základní",J145,0)</f>
        <v>0</v>
      </c>
      <c r="BF145" s="226">
        <f>IF(N145="snížená",J145,0)</f>
        <v>0</v>
      </c>
      <c r="BG145" s="226">
        <f>IF(N145="zákl. přenesená",J145,0)</f>
        <v>0</v>
      </c>
      <c r="BH145" s="226">
        <f>IF(N145="sníž. přenesená",J145,0)</f>
        <v>0</v>
      </c>
      <c r="BI145" s="226">
        <f>IF(N145="nulová",J145,0)</f>
        <v>0</v>
      </c>
      <c r="BJ145" s="16" t="s">
        <v>21</v>
      </c>
      <c r="BK145" s="226">
        <f>ROUND(I145*H145,2)</f>
        <v>0</v>
      </c>
      <c r="BL145" s="16" t="s">
        <v>163</v>
      </c>
      <c r="BM145" s="16" t="s">
        <v>1482</v>
      </c>
    </row>
    <row r="146" s="1" customFormat="1">
      <c r="B146" s="37"/>
      <c r="C146" s="38"/>
      <c r="D146" s="227" t="s">
        <v>165</v>
      </c>
      <c r="E146" s="38"/>
      <c r="F146" s="228" t="s">
        <v>1483</v>
      </c>
      <c r="G146" s="38"/>
      <c r="H146" s="38"/>
      <c r="I146" s="142"/>
      <c r="J146" s="38"/>
      <c r="K146" s="38"/>
      <c r="L146" s="42"/>
      <c r="M146" s="229"/>
      <c r="N146" s="78"/>
      <c r="O146" s="78"/>
      <c r="P146" s="78"/>
      <c r="Q146" s="78"/>
      <c r="R146" s="78"/>
      <c r="S146" s="78"/>
      <c r="T146" s="79"/>
      <c r="AT146" s="16" t="s">
        <v>165</v>
      </c>
      <c r="AU146" s="16" t="s">
        <v>79</v>
      </c>
    </row>
    <row r="147" s="1" customFormat="1">
      <c r="B147" s="37"/>
      <c r="C147" s="38"/>
      <c r="D147" s="227" t="s">
        <v>189</v>
      </c>
      <c r="E147" s="38"/>
      <c r="F147" s="230" t="s">
        <v>1484</v>
      </c>
      <c r="G147" s="38"/>
      <c r="H147" s="38"/>
      <c r="I147" s="142"/>
      <c r="J147" s="38"/>
      <c r="K147" s="38"/>
      <c r="L147" s="42"/>
      <c r="M147" s="229"/>
      <c r="N147" s="78"/>
      <c r="O147" s="78"/>
      <c r="P147" s="78"/>
      <c r="Q147" s="78"/>
      <c r="R147" s="78"/>
      <c r="S147" s="78"/>
      <c r="T147" s="79"/>
      <c r="AT147" s="16" t="s">
        <v>189</v>
      </c>
      <c r="AU147" s="16" t="s">
        <v>79</v>
      </c>
    </row>
    <row r="148" s="13" customFormat="1">
      <c r="B148" s="241"/>
      <c r="C148" s="242"/>
      <c r="D148" s="227" t="s">
        <v>169</v>
      </c>
      <c r="E148" s="243" t="s">
        <v>1</v>
      </c>
      <c r="F148" s="244" t="s">
        <v>1485</v>
      </c>
      <c r="G148" s="242"/>
      <c r="H148" s="245">
        <v>10.9</v>
      </c>
      <c r="I148" s="246"/>
      <c r="J148" s="242"/>
      <c r="K148" s="242"/>
      <c r="L148" s="247"/>
      <c r="M148" s="248"/>
      <c r="N148" s="249"/>
      <c r="O148" s="249"/>
      <c r="P148" s="249"/>
      <c r="Q148" s="249"/>
      <c r="R148" s="249"/>
      <c r="S148" s="249"/>
      <c r="T148" s="250"/>
      <c r="AT148" s="251" t="s">
        <v>169</v>
      </c>
      <c r="AU148" s="251" t="s">
        <v>79</v>
      </c>
      <c r="AV148" s="13" t="s">
        <v>79</v>
      </c>
      <c r="AW148" s="13" t="s">
        <v>34</v>
      </c>
      <c r="AX148" s="13" t="s">
        <v>21</v>
      </c>
      <c r="AY148" s="251" t="s">
        <v>156</v>
      </c>
    </row>
    <row r="149" s="11" customFormat="1" ht="22.8" customHeight="1">
      <c r="B149" s="199"/>
      <c r="C149" s="200"/>
      <c r="D149" s="201" t="s">
        <v>70</v>
      </c>
      <c r="E149" s="213" t="s">
        <v>163</v>
      </c>
      <c r="F149" s="213" t="s">
        <v>407</v>
      </c>
      <c r="G149" s="200"/>
      <c r="H149" s="200"/>
      <c r="I149" s="203"/>
      <c r="J149" s="214">
        <f>BK149</f>
        <v>0</v>
      </c>
      <c r="K149" s="200"/>
      <c r="L149" s="205"/>
      <c r="M149" s="206"/>
      <c r="N149" s="207"/>
      <c r="O149" s="207"/>
      <c r="P149" s="208">
        <f>SUM(P150:P265)</f>
        <v>0</v>
      </c>
      <c r="Q149" s="207"/>
      <c r="R149" s="208">
        <f>SUM(R150:R265)</f>
        <v>1.0852787430199999</v>
      </c>
      <c r="S149" s="207"/>
      <c r="T149" s="209">
        <f>SUM(T150:T265)</f>
        <v>11.575259999999998</v>
      </c>
      <c r="AR149" s="210" t="s">
        <v>21</v>
      </c>
      <c r="AT149" s="211" t="s">
        <v>70</v>
      </c>
      <c r="AU149" s="211" t="s">
        <v>21</v>
      </c>
      <c r="AY149" s="210" t="s">
        <v>156</v>
      </c>
      <c r="BK149" s="212">
        <f>SUM(BK150:BK265)</f>
        <v>0</v>
      </c>
    </row>
    <row r="150" s="1" customFormat="1" ht="16.5" customHeight="1">
      <c r="B150" s="37"/>
      <c r="C150" s="215" t="s">
        <v>215</v>
      </c>
      <c r="D150" s="215" t="s">
        <v>158</v>
      </c>
      <c r="E150" s="216" t="s">
        <v>1486</v>
      </c>
      <c r="F150" s="217" t="s">
        <v>1487</v>
      </c>
      <c r="G150" s="218" t="s">
        <v>282</v>
      </c>
      <c r="H150" s="219">
        <v>0.36199999999999999</v>
      </c>
      <c r="I150" s="220"/>
      <c r="J150" s="221">
        <f>ROUND(I150*H150,2)</f>
        <v>0</v>
      </c>
      <c r="K150" s="217" t="s">
        <v>162</v>
      </c>
      <c r="L150" s="42"/>
      <c r="M150" s="222" t="s">
        <v>1</v>
      </c>
      <c r="N150" s="223" t="s">
        <v>42</v>
      </c>
      <c r="O150" s="78"/>
      <c r="P150" s="224">
        <f>O150*H150</f>
        <v>0</v>
      </c>
      <c r="Q150" s="224">
        <v>0</v>
      </c>
      <c r="R150" s="224">
        <f>Q150*H150</f>
        <v>0</v>
      </c>
      <c r="S150" s="224">
        <v>0</v>
      </c>
      <c r="T150" s="225">
        <f>S150*H150</f>
        <v>0</v>
      </c>
      <c r="AR150" s="16" t="s">
        <v>163</v>
      </c>
      <c r="AT150" s="16" t="s">
        <v>158</v>
      </c>
      <c r="AU150" s="16" t="s">
        <v>79</v>
      </c>
      <c r="AY150" s="16" t="s">
        <v>156</v>
      </c>
      <c r="BE150" s="226">
        <f>IF(N150="základní",J150,0)</f>
        <v>0</v>
      </c>
      <c r="BF150" s="226">
        <f>IF(N150="snížená",J150,0)</f>
        <v>0</v>
      </c>
      <c r="BG150" s="226">
        <f>IF(N150="zákl. přenesená",J150,0)</f>
        <v>0</v>
      </c>
      <c r="BH150" s="226">
        <f>IF(N150="sníž. přenesená",J150,0)</f>
        <v>0</v>
      </c>
      <c r="BI150" s="226">
        <f>IF(N150="nulová",J150,0)</f>
        <v>0</v>
      </c>
      <c r="BJ150" s="16" t="s">
        <v>21</v>
      </c>
      <c r="BK150" s="226">
        <f>ROUND(I150*H150,2)</f>
        <v>0</v>
      </c>
      <c r="BL150" s="16" t="s">
        <v>163</v>
      </c>
      <c r="BM150" s="16" t="s">
        <v>1488</v>
      </c>
    </row>
    <row r="151" s="1" customFormat="1">
      <c r="B151" s="37"/>
      <c r="C151" s="38"/>
      <c r="D151" s="227" t="s">
        <v>165</v>
      </c>
      <c r="E151" s="38"/>
      <c r="F151" s="228" t="s">
        <v>1489</v>
      </c>
      <c r="G151" s="38"/>
      <c r="H151" s="38"/>
      <c r="I151" s="142"/>
      <c r="J151" s="38"/>
      <c r="K151" s="38"/>
      <c r="L151" s="42"/>
      <c r="M151" s="229"/>
      <c r="N151" s="78"/>
      <c r="O151" s="78"/>
      <c r="P151" s="78"/>
      <c r="Q151" s="78"/>
      <c r="R151" s="78"/>
      <c r="S151" s="78"/>
      <c r="T151" s="79"/>
      <c r="AT151" s="16" t="s">
        <v>165</v>
      </c>
      <c r="AU151" s="16" t="s">
        <v>79</v>
      </c>
    </row>
    <row r="152" s="1" customFormat="1">
      <c r="B152" s="37"/>
      <c r="C152" s="38"/>
      <c r="D152" s="227" t="s">
        <v>167</v>
      </c>
      <c r="E152" s="38"/>
      <c r="F152" s="230" t="s">
        <v>1490</v>
      </c>
      <c r="G152" s="38"/>
      <c r="H152" s="38"/>
      <c r="I152" s="142"/>
      <c r="J152" s="38"/>
      <c r="K152" s="38"/>
      <c r="L152" s="42"/>
      <c r="M152" s="229"/>
      <c r="N152" s="78"/>
      <c r="O152" s="78"/>
      <c r="P152" s="78"/>
      <c r="Q152" s="78"/>
      <c r="R152" s="78"/>
      <c r="S152" s="78"/>
      <c r="T152" s="79"/>
      <c r="AT152" s="16" t="s">
        <v>167</v>
      </c>
      <c r="AU152" s="16" t="s">
        <v>79</v>
      </c>
    </row>
    <row r="153" s="1" customFormat="1">
      <c r="B153" s="37"/>
      <c r="C153" s="38"/>
      <c r="D153" s="227" t="s">
        <v>189</v>
      </c>
      <c r="E153" s="38"/>
      <c r="F153" s="230" t="s">
        <v>1491</v>
      </c>
      <c r="G153" s="38"/>
      <c r="H153" s="38"/>
      <c r="I153" s="142"/>
      <c r="J153" s="38"/>
      <c r="K153" s="38"/>
      <c r="L153" s="42"/>
      <c r="M153" s="229"/>
      <c r="N153" s="78"/>
      <c r="O153" s="78"/>
      <c r="P153" s="78"/>
      <c r="Q153" s="78"/>
      <c r="R153" s="78"/>
      <c r="S153" s="78"/>
      <c r="T153" s="79"/>
      <c r="AT153" s="16" t="s">
        <v>189</v>
      </c>
      <c r="AU153" s="16" t="s">
        <v>79</v>
      </c>
    </row>
    <row r="154" s="12" customFormat="1">
      <c r="B154" s="231"/>
      <c r="C154" s="232"/>
      <c r="D154" s="227" t="s">
        <v>169</v>
      </c>
      <c r="E154" s="233" t="s">
        <v>1</v>
      </c>
      <c r="F154" s="234" t="s">
        <v>1492</v>
      </c>
      <c r="G154" s="232"/>
      <c r="H154" s="233" t="s">
        <v>1</v>
      </c>
      <c r="I154" s="235"/>
      <c r="J154" s="232"/>
      <c r="K154" s="232"/>
      <c r="L154" s="236"/>
      <c r="M154" s="237"/>
      <c r="N154" s="238"/>
      <c r="O154" s="238"/>
      <c r="P154" s="238"/>
      <c r="Q154" s="238"/>
      <c r="R154" s="238"/>
      <c r="S154" s="238"/>
      <c r="T154" s="239"/>
      <c r="AT154" s="240" t="s">
        <v>169</v>
      </c>
      <c r="AU154" s="240" t="s">
        <v>79</v>
      </c>
      <c r="AV154" s="12" t="s">
        <v>21</v>
      </c>
      <c r="AW154" s="12" t="s">
        <v>34</v>
      </c>
      <c r="AX154" s="12" t="s">
        <v>71</v>
      </c>
      <c r="AY154" s="240" t="s">
        <v>156</v>
      </c>
    </row>
    <row r="155" s="13" customFormat="1">
      <c r="B155" s="241"/>
      <c r="C155" s="242"/>
      <c r="D155" s="227" t="s">
        <v>169</v>
      </c>
      <c r="E155" s="243" t="s">
        <v>1</v>
      </c>
      <c r="F155" s="244" t="s">
        <v>1493</v>
      </c>
      <c r="G155" s="242"/>
      <c r="H155" s="245">
        <v>0.18099999999999999</v>
      </c>
      <c r="I155" s="246"/>
      <c r="J155" s="242"/>
      <c r="K155" s="242"/>
      <c r="L155" s="247"/>
      <c r="M155" s="248"/>
      <c r="N155" s="249"/>
      <c r="O155" s="249"/>
      <c r="P155" s="249"/>
      <c r="Q155" s="249"/>
      <c r="R155" s="249"/>
      <c r="S155" s="249"/>
      <c r="T155" s="250"/>
      <c r="AT155" s="251" t="s">
        <v>169</v>
      </c>
      <c r="AU155" s="251" t="s">
        <v>79</v>
      </c>
      <c r="AV155" s="13" t="s">
        <v>79</v>
      </c>
      <c r="AW155" s="13" t="s">
        <v>34</v>
      </c>
      <c r="AX155" s="13" t="s">
        <v>71</v>
      </c>
      <c r="AY155" s="251" t="s">
        <v>156</v>
      </c>
    </row>
    <row r="156" s="12" customFormat="1">
      <c r="B156" s="231"/>
      <c r="C156" s="232"/>
      <c r="D156" s="227" t="s">
        <v>169</v>
      </c>
      <c r="E156" s="233" t="s">
        <v>1</v>
      </c>
      <c r="F156" s="234" t="s">
        <v>1494</v>
      </c>
      <c r="G156" s="232"/>
      <c r="H156" s="233" t="s">
        <v>1</v>
      </c>
      <c r="I156" s="235"/>
      <c r="J156" s="232"/>
      <c r="K156" s="232"/>
      <c r="L156" s="236"/>
      <c r="M156" s="237"/>
      <c r="N156" s="238"/>
      <c r="O156" s="238"/>
      <c r="P156" s="238"/>
      <c r="Q156" s="238"/>
      <c r="R156" s="238"/>
      <c r="S156" s="238"/>
      <c r="T156" s="239"/>
      <c r="AT156" s="240" t="s">
        <v>169</v>
      </c>
      <c r="AU156" s="240" t="s">
        <v>79</v>
      </c>
      <c r="AV156" s="12" t="s">
        <v>21</v>
      </c>
      <c r="AW156" s="12" t="s">
        <v>34</v>
      </c>
      <c r="AX156" s="12" t="s">
        <v>71</v>
      </c>
      <c r="AY156" s="240" t="s">
        <v>156</v>
      </c>
    </row>
    <row r="157" s="13" customFormat="1">
      <c r="B157" s="241"/>
      <c r="C157" s="242"/>
      <c r="D157" s="227" t="s">
        <v>169</v>
      </c>
      <c r="E157" s="243" t="s">
        <v>1</v>
      </c>
      <c r="F157" s="244" t="s">
        <v>1493</v>
      </c>
      <c r="G157" s="242"/>
      <c r="H157" s="245">
        <v>0.18099999999999999</v>
      </c>
      <c r="I157" s="246"/>
      <c r="J157" s="242"/>
      <c r="K157" s="242"/>
      <c r="L157" s="247"/>
      <c r="M157" s="248"/>
      <c r="N157" s="249"/>
      <c r="O157" s="249"/>
      <c r="P157" s="249"/>
      <c r="Q157" s="249"/>
      <c r="R157" s="249"/>
      <c r="S157" s="249"/>
      <c r="T157" s="250"/>
      <c r="AT157" s="251" t="s">
        <v>169</v>
      </c>
      <c r="AU157" s="251" t="s">
        <v>79</v>
      </c>
      <c r="AV157" s="13" t="s">
        <v>79</v>
      </c>
      <c r="AW157" s="13" t="s">
        <v>34</v>
      </c>
      <c r="AX157" s="13" t="s">
        <v>71</v>
      </c>
      <c r="AY157" s="251" t="s">
        <v>156</v>
      </c>
    </row>
    <row r="158" s="14" customFormat="1">
      <c r="B158" s="252"/>
      <c r="C158" s="253"/>
      <c r="D158" s="227" t="s">
        <v>169</v>
      </c>
      <c r="E158" s="254" t="s">
        <v>1</v>
      </c>
      <c r="F158" s="255" t="s">
        <v>174</v>
      </c>
      <c r="G158" s="253"/>
      <c r="H158" s="256">
        <v>0.36199999999999999</v>
      </c>
      <c r="I158" s="257"/>
      <c r="J158" s="253"/>
      <c r="K158" s="253"/>
      <c r="L158" s="258"/>
      <c r="M158" s="259"/>
      <c r="N158" s="260"/>
      <c r="O158" s="260"/>
      <c r="P158" s="260"/>
      <c r="Q158" s="260"/>
      <c r="R158" s="260"/>
      <c r="S158" s="260"/>
      <c r="T158" s="261"/>
      <c r="AT158" s="262" t="s">
        <v>169</v>
      </c>
      <c r="AU158" s="262" t="s">
        <v>79</v>
      </c>
      <c r="AV158" s="14" t="s">
        <v>163</v>
      </c>
      <c r="AW158" s="14" t="s">
        <v>34</v>
      </c>
      <c r="AX158" s="14" t="s">
        <v>21</v>
      </c>
      <c r="AY158" s="262" t="s">
        <v>156</v>
      </c>
    </row>
    <row r="159" s="1" customFormat="1" ht="16.5" customHeight="1">
      <c r="B159" s="37"/>
      <c r="C159" s="263" t="s">
        <v>221</v>
      </c>
      <c r="D159" s="263" t="s">
        <v>297</v>
      </c>
      <c r="E159" s="264" t="s">
        <v>1495</v>
      </c>
      <c r="F159" s="265" t="s">
        <v>1496</v>
      </c>
      <c r="G159" s="266" t="s">
        <v>519</v>
      </c>
      <c r="H159" s="267">
        <v>20</v>
      </c>
      <c r="I159" s="268"/>
      <c r="J159" s="269">
        <f>ROUND(I159*H159,2)</f>
        <v>0</v>
      </c>
      <c r="K159" s="265" t="s">
        <v>904</v>
      </c>
      <c r="L159" s="270"/>
      <c r="M159" s="271" t="s">
        <v>1</v>
      </c>
      <c r="N159" s="272" t="s">
        <v>42</v>
      </c>
      <c r="O159" s="78"/>
      <c r="P159" s="224">
        <f>O159*H159</f>
        <v>0</v>
      </c>
      <c r="Q159" s="224">
        <v>0.0184</v>
      </c>
      <c r="R159" s="224">
        <f>Q159*H159</f>
        <v>0.36799999999999999</v>
      </c>
      <c r="S159" s="224">
        <v>0</v>
      </c>
      <c r="T159" s="225">
        <f>S159*H159</f>
        <v>0</v>
      </c>
      <c r="AR159" s="16" t="s">
        <v>221</v>
      </c>
      <c r="AT159" s="16" t="s">
        <v>297</v>
      </c>
      <c r="AU159" s="16" t="s">
        <v>79</v>
      </c>
      <c r="AY159" s="16" t="s">
        <v>156</v>
      </c>
      <c r="BE159" s="226">
        <f>IF(N159="základní",J159,0)</f>
        <v>0</v>
      </c>
      <c r="BF159" s="226">
        <f>IF(N159="snížená",J159,0)</f>
        <v>0</v>
      </c>
      <c r="BG159" s="226">
        <f>IF(N159="zákl. přenesená",J159,0)</f>
        <v>0</v>
      </c>
      <c r="BH159" s="226">
        <f>IF(N159="sníž. přenesená",J159,0)</f>
        <v>0</v>
      </c>
      <c r="BI159" s="226">
        <f>IF(N159="nulová",J159,0)</f>
        <v>0</v>
      </c>
      <c r="BJ159" s="16" t="s">
        <v>21</v>
      </c>
      <c r="BK159" s="226">
        <f>ROUND(I159*H159,2)</f>
        <v>0</v>
      </c>
      <c r="BL159" s="16" t="s">
        <v>163</v>
      </c>
      <c r="BM159" s="16" t="s">
        <v>1497</v>
      </c>
    </row>
    <row r="160" s="1" customFormat="1">
      <c r="B160" s="37"/>
      <c r="C160" s="38"/>
      <c r="D160" s="227" t="s">
        <v>165</v>
      </c>
      <c r="E160" s="38"/>
      <c r="F160" s="228" t="s">
        <v>1496</v>
      </c>
      <c r="G160" s="38"/>
      <c r="H160" s="38"/>
      <c r="I160" s="142"/>
      <c r="J160" s="38"/>
      <c r="K160" s="38"/>
      <c r="L160" s="42"/>
      <c r="M160" s="229"/>
      <c r="N160" s="78"/>
      <c r="O160" s="78"/>
      <c r="P160" s="78"/>
      <c r="Q160" s="78"/>
      <c r="R160" s="78"/>
      <c r="S160" s="78"/>
      <c r="T160" s="79"/>
      <c r="AT160" s="16" t="s">
        <v>165</v>
      </c>
      <c r="AU160" s="16" t="s">
        <v>79</v>
      </c>
    </row>
    <row r="161" s="1" customFormat="1">
      <c r="B161" s="37"/>
      <c r="C161" s="38"/>
      <c r="D161" s="227" t="s">
        <v>189</v>
      </c>
      <c r="E161" s="38"/>
      <c r="F161" s="230" t="s">
        <v>1498</v>
      </c>
      <c r="G161" s="38"/>
      <c r="H161" s="38"/>
      <c r="I161" s="142"/>
      <c r="J161" s="38"/>
      <c r="K161" s="38"/>
      <c r="L161" s="42"/>
      <c r="M161" s="229"/>
      <c r="N161" s="78"/>
      <c r="O161" s="78"/>
      <c r="P161" s="78"/>
      <c r="Q161" s="78"/>
      <c r="R161" s="78"/>
      <c r="S161" s="78"/>
      <c r="T161" s="79"/>
      <c r="AT161" s="16" t="s">
        <v>189</v>
      </c>
      <c r="AU161" s="16" t="s">
        <v>79</v>
      </c>
    </row>
    <row r="162" s="12" customFormat="1">
      <c r="B162" s="231"/>
      <c r="C162" s="232"/>
      <c r="D162" s="227" t="s">
        <v>169</v>
      </c>
      <c r="E162" s="233" t="s">
        <v>1</v>
      </c>
      <c r="F162" s="234" t="s">
        <v>1492</v>
      </c>
      <c r="G162" s="232"/>
      <c r="H162" s="233" t="s">
        <v>1</v>
      </c>
      <c r="I162" s="235"/>
      <c r="J162" s="232"/>
      <c r="K162" s="232"/>
      <c r="L162" s="236"/>
      <c r="M162" s="237"/>
      <c r="N162" s="238"/>
      <c r="O162" s="238"/>
      <c r="P162" s="238"/>
      <c r="Q162" s="238"/>
      <c r="R162" s="238"/>
      <c r="S162" s="238"/>
      <c r="T162" s="239"/>
      <c r="AT162" s="240" t="s">
        <v>169</v>
      </c>
      <c r="AU162" s="240" t="s">
        <v>79</v>
      </c>
      <c r="AV162" s="12" t="s">
        <v>21</v>
      </c>
      <c r="AW162" s="12" t="s">
        <v>34</v>
      </c>
      <c r="AX162" s="12" t="s">
        <v>71</v>
      </c>
      <c r="AY162" s="240" t="s">
        <v>156</v>
      </c>
    </row>
    <row r="163" s="13" customFormat="1">
      <c r="B163" s="241"/>
      <c r="C163" s="242"/>
      <c r="D163" s="227" t="s">
        <v>169</v>
      </c>
      <c r="E163" s="243" t="s">
        <v>1</v>
      </c>
      <c r="F163" s="244" t="s">
        <v>26</v>
      </c>
      <c r="G163" s="242"/>
      <c r="H163" s="245">
        <v>10</v>
      </c>
      <c r="I163" s="246"/>
      <c r="J163" s="242"/>
      <c r="K163" s="242"/>
      <c r="L163" s="247"/>
      <c r="M163" s="248"/>
      <c r="N163" s="249"/>
      <c r="O163" s="249"/>
      <c r="P163" s="249"/>
      <c r="Q163" s="249"/>
      <c r="R163" s="249"/>
      <c r="S163" s="249"/>
      <c r="T163" s="250"/>
      <c r="AT163" s="251" t="s">
        <v>169</v>
      </c>
      <c r="AU163" s="251" t="s">
        <v>79</v>
      </c>
      <c r="AV163" s="13" t="s">
        <v>79</v>
      </c>
      <c r="AW163" s="13" t="s">
        <v>34</v>
      </c>
      <c r="AX163" s="13" t="s">
        <v>71</v>
      </c>
      <c r="AY163" s="251" t="s">
        <v>156</v>
      </c>
    </row>
    <row r="164" s="12" customFormat="1">
      <c r="B164" s="231"/>
      <c r="C164" s="232"/>
      <c r="D164" s="227" t="s">
        <v>169</v>
      </c>
      <c r="E164" s="233" t="s">
        <v>1</v>
      </c>
      <c r="F164" s="234" t="s">
        <v>1494</v>
      </c>
      <c r="G164" s="232"/>
      <c r="H164" s="233" t="s">
        <v>1</v>
      </c>
      <c r="I164" s="235"/>
      <c r="J164" s="232"/>
      <c r="K164" s="232"/>
      <c r="L164" s="236"/>
      <c r="M164" s="237"/>
      <c r="N164" s="238"/>
      <c r="O164" s="238"/>
      <c r="P164" s="238"/>
      <c r="Q164" s="238"/>
      <c r="R164" s="238"/>
      <c r="S164" s="238"/>
      <c r="T164" s="239"/>
      <c r="AT164" s="240" t="s">
        <v>169</v>
      </c>
      <c r="AU164" s="240" t="s">
        <v>79</v>
      </c>
      <c r="AV164" s="12" t="s">
        <v>21</v>
      </c>
      <c r="AW164" s="12" t="s">
        <v>34</v>
      </c>
      <c r="AX164" s="12" t="s">
        <v>71</v>
      </c>
      <c r="AY164" s="240" t="s">
        <v>156</v>
      </c>
    </row>
    <row r="165" s="13" customFormat="1">
      <c r="B165" s="241"/>
      <c r="C165" s="242"/>
      <c r="D165" s="227" t="s">
        <v>169</v>
      </c>
      <c r="E165" s="243" t="s">
        <v>1</v>
      </c>
      <c r="F165" s="244" t="s">
        <v>26</v>
      </c>
      <c r="G165" s="242"/>
      <c r="H165" s="245">
        <v>10</v>
      </c>
      <c r="I165" s="246"/>
      <c r="J165" s="242"/>
      <c r="K165" s="242"/>
      <c r="L165" s="247"/>
      <c r="M165" s="248"/>
      <c r="N165" s="249"/>
      <c r="O165" s="249"/>
      <c r="P165" s="249"/>
      <c r="Q165" s="249"/>
      <c r="R165" s="249"/>
      <c r="S165" s="249"/>
      <c r="T165" s="250"/>
      <c r="AT165" s="251" t="s">
        <v>169</v>
      </c>
      <c r="AU165" s="251" t="s">
        <v>79</v>
      </c>
      <c r="AV165" s="13" t="s">
        <v>79</v>
      </c>
      <c r="AW165" s="13" t="s">
        <v>34</v>
      </c>
      <c r="AX165" s="13" t="s">
        <v>71</v>
      </c>
      <c r="AY165" s="251" t="s">
        <v>156</v>
      </c>
    </row>
    <row r="166" s="14" customFormat="1">
      <c r="B166" s="252"/>
      <c r="C166" s="253"/>
      <c r="D166" s="227" t="s">
        <v>169</v>
      </c>
      <c r="E166" s="254" t="s">
        <v>1</v>
      </c>
      <c r="F166" s="255" t="s">
        <v>174</v>
      </c>
      <c r="G166" s="253"/>
      <c r="H166" s="256">
        <v>20</v>
      </c>
      <c r="I166" s="257"/>
      <c r="J166" s="253"/>
      <c r="K166" s="253"/>
      <c r="L166" s="258"/>
      <c r="M166" s="259"/>
      <c r="N166" s="260"/>
      <c r="O166" s="260"/>
      <c r="P166" s="260"/>
      <c r="Q166" s="260"/>
      <c r="R166" s="260"/>
      <c r="S166" s="260"/>
      <c r="T166" s="261"/>
      <c r="AT166" s="262" t="s">
        <v>169</v>
      </c>
      <c r="AU166" s="262" t="s">
        <v>79</v>
      </c>
      <c r="AV166" s="14" t="s">
        <v>163</v>
      </c>
      <c r="AW166" s="14" t="s">
        <v>34</v>
      </c>
      <c r="AX166" s="14" t="s">
        <v>21</v>
      </c>
      <c r="AY166" s="262" t="s">
        <v>156</v>
      </c>
    </row>
    <row r="167" s="1" customFormat="1" ht="16.5" customHeight="1">
      <c r="B167" s="37"/>
      <c r="C167" s="215" t="s">
        <v>227</v>
      </c>
      <c r="D167" s="215" t="s">
        <v>158</v>
      </c>
      <c r="E167" s="216" t="s">
        <v>1499</v>
      </c>
      <c r="F167" s="217" t="s">
        <v>1500</v>
      </c>
      <c r="G167" s="218" t="s">
        <v>161</v>
      </c>
      <c r="H167" s="219">
        <v>192.92099999999999</v>
      </c>
      <c r="I167" s="220"/>
      <c r="J167" s="221">
        <f>ROUND(I167*H167,2)</f>
        <v>0</v>
      </c>
      <c r="K167" s="217" t="s">
        <v>162</v>
      </c>
      <c r="L167" s="42"/>
      <c r="M167" s="222" t="s">
        <v>1</v>
      </c>
      <c r="N167" s="223" t="s">
        <v>42</v>
      </c>
      <c r="O167" s="78"/>
      <c r="P167" s="224">
        <f>O167*H167</f>
        <v>0</v>
      </c>
      <c r="Q167" s="224">
        <v>0.00060411999999999998</v>
      </c>
      <c r="R167" s="224">
        <f>Q167*H167</f>
        <v>0.11654743451999999</v>
      </c>
      <c r="S167" s="224">
        <v>0</v>
      </c>
      <c r="T167" s="225">
        <f>S167*H167</f>
        <v>0</v>
      </c>
      <c r="AR167" s="16" t="s">
        <v>163</v>
      </c>
      <c r="AT167" s="16" t="s">
        <v>158</v>
      </c>
      <c r="AU167" s="16" t="s">
        <v>79</v>
      </c>
      <c r="AY167" s="16" t="s">
        <v>156</v>
      </c>
      <c r="BE167" s="226">
        <f>IF(N167="základní",J167,0)</f>
        <v>0</v>
      </c>
      <c r="BF167" s="226">
        <f>IF(N167="snížená",J167,0)</f>
        <v>0</v>
      </c>
      <c r="BG167" s="226">
        <f>IF(N167="zákl. přenesená",J167,0)</f>
        <v>0</v>
      </c>
      <c r="BH167" s="226">
        <f>IF(N167="sníž. přenesená",J167,0)</f>
        <v>0</v>
      </c>
      <c r="BI167" s="226">
        <f>IF(N167="nulová",J167,0)</f>
        <v>0</v>
      </c>
      <c r="BJ167" s="16" t="s">
        <v>21</v>
      </c>
      <c r="BK167" s="226">
        <f>ROUND(I167*H167,2)</f>
        <v>0</v>
      </c>
      <c r="BL167" s="16" t="s">
        <v>163</v>
      </c>
      <c r="BM167" s="16" t="s">
        <v>1501</v>
      </c>
    </row>
    <row r="168" s="1" customFormat="1">
      <c r="B168" s="37"/>
      <c r="C168" s="38"/>
      <c r="D168" s="227" t="s">
        <v>165</v>
      </c>
      <c r="E168" s="38"/>
      <c r="F168" s="228" t="s">
        <v>1502</v>
      </c>
      <c r="G168" s="38"/>
      <c r="H168" s="38"/>
      <c r="I168" s="142"/>
      <c r="J168" s="38"/>
      <c r="K168" s="38"/>
      <c r="L168" s="42"/>
      <c r="M168" s="229"/>
      <c r="N168" s="78"/>
      <c r="O168" s="78"/>
      <c r="P168" s="78"/>
      <c r="Q168" s="78"/>
      <c r="R168" s="78"/>
      <c r="S168" s="78"/>
      <c r="T168" s="79"/>
      <c r="AT168" s="16" t="s">
        <v>165</v>
      </c>
      <c r="AU168" s="16" t="s">
        <v>79</v>
      </c>
    </row>
    <row r="169" s="1" customFormat="1">
      <c r="B169" s="37"/>
      <c r="C169" s="38"/>
      <c r="D169" s="227" t="s">
        <v>167</v>
      </c>
      <c r="E169" s="38"/>
      <c r="F169" s="230" t="s">
        <v>1503</v>
      </c>
      <c r="G169" s="38"/>
      <c r="H169" s="38"/>
      <c r="I169" s="142"/>
      <c r="J169" s="38"/>
      <c r="K169" s="38"/>
      <c r="L169" s="42"/>
      <c r="M169" s="229"/>
      <c r="N169" s="78"/>
      <c r="O169" s="78"/>
      <c r="P169" s="78"/>
      <c r="Q169" s="78"/>
      <c r="R169" s="78"/>
      <c r="S169" s="78"/>
      <c r="T169" s="79"/>
      <c r="AT169" s="16" t="s">
        <v>167</v>
      </c>
      <c r="AU169" s="16" t="s">
        <v>79</v>
      </c>
    </row>
    <row r="170" s="1" customFormat="1">
      <c r="B170" s="37"/>
      <c r="C170" s="38"/>
      <c r="D170" s="227" t="s">
        <v>189</v>
      </c>
      <c r="E170" s="38"/>
      <c r="F170" s="230" t="s">
        <v>1504</v>
      </c>
      <c r="G170" s="38"/>
      <c r="H170" s="38"/>
      <c r="I170" s="142"/>
      <c r="J170" s="38"/>
      <c r="K170" s="38"/>
      <c r="L170" s="42"/>
      <c r="M170" s="229"/>
      <c r="N170" s="78"/>
      <c r="O170" s="78"/>
      <c r="P170" s="78"/>
      <c r="Q170" s="78"/>
      <c r="R170" s="78"/>
      <c r="S170" s="78"/>
      <c r="T170" s="79"/>
      <c r="AT170" s="16" t="s">
        <v>189</v>
      </c>
      <c r="AU170" s="16" t="s">
        <v>79</v>
      </c>
    </row>
    <row r="171" s="12" customFormat="1">
      <c r="B171" s="231"/>
      <c r="C171" s="232"/>
      <c r="D171" s="227" t="s">
        <v>169</v>
      </c>
      <c r="E171" s="233" t="s">
        <v>1</v>
      </c>
      <c r="F171" s="234" t="s">
        <v>1505</v>
      </c>
      <c r="G171" s="232"/>
      <c r="H171" s="233" t="s">
        <v>1</v>
      </c>
      <c r="I171" s="235"/>
      <c r="J171" s="232"/>
      <c r="K171" s="232"/>
      <c r="L171" s="236"/>
      <c r="M171" s="237"/>
      <c r="N171" s="238"/>
      <c r="O171" s="238"/>
      <c r="P171" s="238"/>
      <c r="Q171" s="238"/>
      <c r="R171" s="238"/>
      <c r="S171" s="238"/>
      <c r="T171" s="239"/>
      <c r="AT171" s="240" t="s">
        <v>169</v>
      </c>
      <c r="AU171" s="240" t="s">
        <v>79</v>
      </c>
      <c r="AV171" s="12" t="s">
        <v>21</v>
      </c>
      <c r="AW171" s="12" t="s">
        <v>34</v>
      </c>
      <c r="AX171" s="12" t="s">
        <v>71</v>
      </c>
      <c r="AY171" s="240" t="s">
        <v>156</v>
      </c>
    </row>
    <row r="172" s="13" customFormat="1">
      <c r="B172" s="241"/>
      <c r="C172" s="242"/>
      <c r="D172" s="227" t="s">
        <v>169</v>
      </c>
      <c r="E172" s="243" t="s">
        <v>1</v>
      </c>
      <c r="F172" s="244" t="s">
        <v>1506</v>
      </c>
      <c r="G172" s="242"/>
      <c r="H172" s="245">
        <v>88.731999999999999</v>
      </c>
      <c r="I172" s="246"/>
      <c r="J172" s="242"/>
      <c r="K172" s="242"/>
      <c r="L172" s="247"/>
      <c r="M172" s="248"/>
      <c r="N172" s="249"/>
      <c r="O172" s="249"/>
      <c r="P172" s="249"/>
      <c r="Q172" s="249"/>
      <c r="R172" s="249"/>
      <c r="S172" s="249"/>
      <c r="T172" s="250"/>
      <c r="AT172" s="251" t="s">
        <v>169</v>
      </c>
      <c r="AU172" s="251" t="s">
        <v>79</v>
      </c>
      <c r="AV172" s="13" t="s">
        <v>79</v>
      </c>
      <c r="AW172" s="13" t="s">
        <v>34</v>
      </c>
      <c r="AX172" s="13" t="s">
        <v>71</v>
      </c>
      <c r="AY172" s="251" t="s">
        <v>156</v>
      </c>
    </row>
    <row r="173" s="12" customFormat="1">
      <c r="B173" s="231"/>
      <c r="C173" s="232"/>
      <c r="D173" s="227" t="s">
        <v>169</v>
      </c>
      <c r="E173" s="233" t="s">
        <v>1</v>
      </c>
      <c r="F173" s="234" t="s">
        <v>1507</v>
      </c>
      <c r="G173" s="232"/>
      <c r="H173" s="233" t="s">
        <v>1</v>
      </c>
      <c r="I173" s="235"/>
      <c r="J173" s="232"/>
      <c r="K173" s="232"/>
      <c r="L173" s="236"/>
      <c r="M173" s="237"/>
      <c r="N173" s="238"/>
      <c r="O173" s="238"/>
      <c r="P173" s="238"/>
      <c r="Q173" s="238"/>
      <c r="R173" s="238"/>
      <c r="S173" s="238"/>
      <c r="T173" s="239"/>
      <c r="AT173" s="240" t="s">
        <v>169</v>
      </c>
      <c r="AU173" s="240" t="s">
        <v>79</v>
      </c>
      <c r="AV173" s="12" t="s">
        <v>21</v>
      </c>
      <c r="AW173" s="12" t="s">
        <v>34</v>
      </c>
      <c r="AX173" s="12" t="s">
        <v>71</v>
      </c>
      <c r="AY173" s="240" t="s">
        <v>156</v>
      </c>
    </row>
    <row r="174" s="13" customFormat="1">
      <c r="B174" s="241"/>
      <c r="C174" s="242"/>
      <c r="D174" s="227" t="s">
        <v>169</v>
      </c>
      <c r="E174" s="243" t="s">
        <v>1</v>
      </c>
      <c r="F174" s="244" t="s">
        <v>1508</v>
      </c>
      <c r="G174" s="242"/>
      <c r="H174" s="245">
        <v>104.18899999999999</v>
      </c>
      <c r="I174" s="246"/>
      <c r="J174" s="242"/>
      <c r="K174" s="242"/>
      <c r="L174" s="247"/>
      <c r="M174" s="248"/>
      <c r="N174" s="249"/>
      <c r="O174" s="249"/>
      <c r="P174" s="249"/>
      <c r="Q174" s="249"/>
      <c r="R174" s="249"/>
      <c r="S174" s="249"/>
      <c r="T174" s="250"/>
      <c r="AT174" s="251" t="s">
        <v>169</v>
      </c>
      <c r="AU174" s="251" t="s">
        <v>79</v>
      </c>
      <c r="AV174" s="13" t="s">
        <v>79</v>
      </c>
      <c r="AW174" s="13" t="s">
        <v>34</v>
      </c>
      <c r="AX174" s="13" t="s">
        <v>71</v>
      </c>
      <c r="AY174" s="251" t="s">
        <v>156</v>
      </c>
    </row>
    <row r="175" s="14" customFormat="1">
      <c r="B175" s="252"/>
      <c r="C175" s="253"/>
      <c r="D175" s="227" t="s">
        <v>169</v>
      </c>
      <c r="E175" s="254" t="s">
        <v>1</v>
      </c>
      <c r="F175" s="255" t="s">
        <v>174</v>
      </c>
      <c r="G175" s="253"/>
      <c r="H175" s="256">
        <v>192.92099999999999</v>
      </c>
      <c r="I175" s="257"/>
      <c r="J175" s="253"/>
      <c r="K175" s="253"/>
      <c r="L175" s="258"/>
      <c r="M175" s="259"/>
      <c r="N175" s="260"/>
      <c r="O175" s="260"/>
      <c r="P175" s="260"/>
      <c r="Q175" s="260"/>
      <c r="R175" s="260"/>
      <c r="S175" s="260"/>
      <c r="T175" s="261"/>
      <c r="AT175" s="262" t="s">
        <v>169</v>
      </c>
      <c r="AU175" s="262" t="s">
        <v>79</v>
      </c>
      <c r="AV175" s="14" t="s">
        <v>163</v>
      </c>
      <c r="AW175" s="14" t="s">
        <v>34</v>
      </c>
      <c r="AX175" s="14" t="s">
        <v>21</v>
      </c>
      <c r="AY175" s="262" t="s">
        <v>156</v>
      </c>
    </row>
    <row r="176" s="1" customFormat="1" ht="16.5" customHeight="1">
      <c r="B176" s="37"/>
      <c r="C176" s="263" t="s">
        <v>26</v>
      </c>
      <c r="D176" s="263" t="s">
        <v>297</v>
      </c>
      <c r="E176" s="264" t="s">
        <v>1509</v>
      </c>
      <c r="F176" s="265" t="s">
        <v>1510</v>
      </c>
      <c r="G176" s="266" t="s">
        <v>282</v>
      </c>
      <c r="H176" s="267">
        <v>0.090999999999999998</v>
      </c>
      <c r="I176" s="268"/>
      <c r="J176" s="269">
        <f>ROUND(I176*H176,2)</f>
        <v>0</v>
      </c>
      <c r="K176" s="265" t="s">
        <v>162</v>
      </c>
      <c r="L176" s="270"/>
      <c r="M176" s="271" t="s">
        <v>1</v>
      </c>
      <c r="N176" s="272" t="s">
        <v>42</v>
      </c>
      <c r="O176" s="78"/>
      <c r="P176" s="224">
        <f>O176*H176</f>
        <v>0</v>
      </c>
      <c r="Q176" s="224">
        <v>1</v>
      </c>
      <c r="R176" s="224">
        <f>Q176*H176</f>
        <v>0.090999999999999998</v>
      </c>
      <c r="S176" s="224">
        <v>0</v>
      </c>
      <c r="T176" s="225">
        <f>S176*H176</f>
        <v>0</v>
      </c>
      <c r="AR176" s="16" t="s">
        <v>221</v>
      </c>
      <c r="AT176" s="16" t="s">
        <v>297</v>
      </c>
      <c r="AU176" s="16" t="s">
        <v>79</v>
      </c>
      <c r="AY176" s="16" t="s">
        <v>156</v>
      </c>
      <c r="BE176" s="226">
        <f>IF(N176="základní",J176,0)</f>
        <v>0</v>
      </c>
      <c r="BF176" s="226">
        <f>IF(N176="snížená",J176,0)</f>
        <v>0</v>
      </c>
      <c r="BG176" s="226">
        <f>IF(N176="zákl. přenesená",J176,0)</f>
        <v>0</v>
      </c>
      <c r="BH176" s="226">
        <f>IF(N176="sníž. přenesená",J176,0)</f>
        <v>0</v>
      </c>
      <c r="BI176" s="226">
        <f>IF(N176="nulová",J176,0)</f>
        <v>0</v>
      </c>
      <c r="BJ176" s="16" t="s">
        <v>21</v>
      </c>
      <c r="BK176" s="226">
        <f>ROUND(I176*H176,2)</f>
        <v>0</v>
      </c>
      <c r="BL176" s="16" t="s">
        <v>163</v>
      </c>
      <c r="BM176" s="16" t="s">
        <v>1511</v>
      </c>
    </row>
    <row r="177" s="1" customFormat="1">
      <c r="B177" s="37"/>
      <c r="C177" s="38"/>
      <c r="D177" s="227" t="s">
        <v>165</v>
      </c>
      <c r="E177" s="38"/>
      <c r="F177" s="228" t="s">
        <v>1510</v>
      </c>
      <c r="G177" s="38"/>
      <c r="H177" s="38"/>
      <c r="I177" s="142"/>
      <c r="J177" s="38"/>
      <c r="K177" s="38"/>
      <c r="L177" s="42"/>
      <c r="M177" s="229"/>
      <c r="N177" s="78"/>
      <c r="O177" s="78"/>
      <c r="P177" s="78"/>
      <c r="Q177" s="78"/>
      <c r="R177" s="78"/>
      <c r="S177" s="78"/>
      <c r="T177" s="79"/>
      <c r="AT177" s="16" t="s">
        <v>165</v>
      </c>
      <c r="AU177" s="16" t="s">
        <v>79</v>
      </c>
    </row>
    <row r="178" s="1" customFormat="1">
      <c r="B178" s="37"/>
      <c r="C178" s="38"/>
      <c r="D178" s="227" t="s">
        <v>189</v>
      </c>
      <c r="E178" s="38"/>
      <c r="F178" s="230" t="s">
        <v>1512</v>
      </c>
      <c r="G178" s="38"/>
      <c r="H178" s="38"/>
      <c r="I178" s="142"/>
      <c r="J178" s="38"/>
      <c r="K178" s="38"/>
      <c r="L178" s="42"/>
      <c r="M178" s="229"/>
      <c r="N178" s="78"/>
      <c r="O178" s="78"/>
      <c r="P178" s="78"/>
      <c r="Q178" s="78"/>
      <c r="R178" s="78"/>
      <c r="S178" s="78"/>
      <c r="T178" s="79"/>
      <c r="AT178" s="16" t="s">
        <v>189</v>
      </c>
      <c r="AU178" s="16" t="s">
        <v>79</v>
      </c>
    </row>
    <row r="179" s="12" customFormat="1">
      <c r="B179" s="231"/>
      <c r="C179" s="232"/>
      <c r="D179" s="227" t="s">
        <v>169</v>
      </c>
      <c r="E179" s="233" t="s">
        <v>1</v>
      </c>
      <c r="F179" s="234" t="s">
        <v>1513</v>
      </c>
      <c r="G179" s="232"/>
      <c r="H179" s="233" t="s">
        <v>1</v>
      </c>
      <c r="I179" s="235"/>
      <c r="J179" s="232"/>
      <c r="K179" s="232"/>
      <c r="L179" s="236"/>
      <c r="M179" s="237"/>
      <c r="N179" s="238"/>
      <c r="O179" s="238"/>
      <c r="P179" s="238"/>
      <c r="Q179" s="238"/>
      <c r="R179" s="238"/>
      <c r="S179" s="238"/>
      <c r="T179" s="239"/>
      <c r="AT179" s="240" t="s">
        <v>169</v>
      </c>
      <c r="AU179" s="240" t="s">
        <v>79</v>
      </c>
      <c r="AV179" s="12" t="s">
        <v>21</v>
      </c>
      <c r="AW179" s="12" t="s">
        <v>34</v>
      </c>
      <c r="AX179" s="12" t="s">
        <v>71</v>
      </c>
      <c r="AY179" s="240" t="s">
        <v>156</v>
      </c>
    </row>
    <row r="180" s="13" customFormat="1">
      <c r="B180" s="241"/>
      <c r="C180" s="242"/>
      <c r="D180" s="227" t="s">
        <v>169</v>
      </c>
      <c r="E180" s="243" t="s">
        <v>1</v>
      </c>
      <c r="F180" s="244" t="s">
        <v>1514</v>
      </c>
      <c r="G180" s="242"/>
      <c r="H180" s="245">
        <v>0.051999999999999998</v>
      </c>
      <c r="I180" s="246"/>
      <c r="J180" s="242"/>
      <c r="K180" s="242"/>
      <c r="L180" s="247"/>
      <c r="M180" s="248"/>
      <c r="N180" s="249"/>
      <c r="O180" s="249"/>
      <c r="P180" s="249"/>
      <c r="Q180" s="249"/>
      <c r="R180" s="249"/>
      <c r="S180" s="249"/>
      <c r="T180" s="250"/>
      <c r="AT180" s="251" t="s">
        <v>169</v>
      </c>
      <c r="AU180" s="251" t="s">
        <v>79</v>
      </c>
      <c r="AV180" s="13" t="s">
        <v>79</v>
      </c>
      <c r="AW180" s="13" t="s">
        <v>34</v>
      </c>
      <c r="AX180" s="13" t="s">
        <v>71</v>
      </c>
      <c r="AY180" s="251" t="s">
        <v>156</v>
      </c>
    </row>
    <row r="181" s="12" customFormat="1">
      <c r="B181" s="231"/>
      <c r="C181" s="232"/>
      <c r="D181" s="227" t="s">
        <v>169</v>
      </c>
      <c r="E181" s="233" t="s">
        <v>1</v>
      </c>
      <c r="F181" s="234" t="s">
        <v>1515</v>
      </c>
      <c r="G181" s="232"/>
      <c r="H181" s="233" t="s">
        <v>1</v>
      </c>
      <c r="I181" s="235"/>
      <c r="J181" s="232"/>
      <c r="K181" s="232"/>
      <c r="L181" s="236"/>
      <c r="M181" s="237"/>
      <c r="N181" s="238"/>
      <c r="O181" s="238"/>
      <c r="P181" s="238"/>
      <c r="Q181" s="238"/>
      <c r="R181" s="238"/>
      <c r="S181" s="238"/>
      <c r="T181" s="239"/>
      <c r="AT181" s="240" t="s">
        <v>169</v>
      </c>
      <c r="AU181" s="240" t="s">
        <v>79</v>
      </c>
      <c r="AV181" s="12" t="s">
        <v>21</v>
      </c>
      <c r="AW181" s="12" t="s">
        <v>34</v>
      </c>
      <c r="AX181" s="12" t="s">
        <v>71</v>
      </c>
      <c r="AY181" s="240" t="s">
        <v>156</v>
      </c>
    </row>
    <row r="182" s="13" customFormat="1">
      <c r="B182" s="241"/>
      <c r="C182" s="242"/>
      <c r="D182" s="227" t="s">
        <v>169</v>
      </c>
      <c r="E182" s="243" t="s">
        <v>1</v>
      </c>
      <c r="F182" s="244" t="s">
        <v>1516</v>
      </c>
      <c r="G182" s="242"/>
      <c r="H182" s="245">
        <v>0.031</v>
      </c>
      <c r="I182" s="246"/>
      <c r="J182" s="242"/>
      <c r="K182" s="242"/>
      <c r="L182" s="247"/>
      <c r="M182" s="248"/>
      <c r="N182" s="249"/>
      <c r="O182" s="249"/>
      <c r="P182" s="249"/>
      <c r="Q182" s="249"/>
      <c r="R182" s="249"/>
      <c r="S182" s="249"/>
      <c r="T182" s="250"/>
      <c r="AT182" s="251" t="s">
        <v>169</v>
      </c>
      <c r="AU182" s="251" t="s">
        <v>79</v>
      </c>
      <c r="AV182" s="13" t="s">
        <v>79</v>
      </c>
      <c r="AW182" s="13" t="s">
        <v>34</v>
      </c>
      <c r="AX182" s="13" t="s">
        <v>71</v>
      </c>
      <c r="AY182" s="251" t="s">
        <v>156</v>
      </c>
    </row>
    <row r="183" s="12" customFormat="1">
      <c r="B183" s="231"/>
      <c r="C183" s="232"/>
      <c r="D183" s="227" t="s">
        <v>169</v>
      </c>
      <c r="E183" s="233" t="s">
        <v>1</v>
      </c>
      <c r="F183" s="234" t="s">
        <v>1517</v>
      </c>
      <c r="G183" s="232"/>
      <c r="H183" s="233" t="s">
        <v>1</v>
      </c>
      <c r="I183" s="235"/>
      <c r="J183" s="232"/>
      <c r="K183" s="232"/>
      <c r="L183" s="236"/>
      <c r="M183" s="237"/>
      <c r="N183" s="238"/>
      <c r="O183" s="238"/>
      <c r="P183" s="238"/>
      <c r="Q183" s="238"/>
      <c r="R183" s="238"/>
      <c r="S183" s="238"/>
      <c r="T183" s="239"/>
      <c r="AT183" s="240" t="s">
        <v>169</v>
      </c>
      <c r="AU183" s="240" t="s">
        <v>79</v>
      </c>
      <c r="AV183" s="12" t="s">
        <v>21</v>
      </c>
      <c r="AW183" s="12" t="s">
        <v>34</v>
      </c>
      <c r="AX183" s="12" t="s">
        <v>71</v>
      </c>
      <c r="AY183" s="240" t="s">
        <v>156</v>
      </c>
    </row>
    <row r="184" s="13" customFormat="1">
      <c r="B184" s="241"/>
      <c r="C184" s="242"/>
      <c r="D184" s="227" t="s">
        <v>169</v>
      </c>
      <c r="E184" s="243" t="s">
        <v>1</v>
      </c>
      <c r="F184" s="244" t="s">
        <v>1518</v>
      </c>
      <c r="G184" s="242"/>
      <c r="H184" s="245">
        <v>0.0080000000000000002</v>
      </c>
      <c r="I184" s="246"/>
      <c r="J184" s="242"/>
      <c r="K184" s="242"/>
      <c r="L184" s="247"/>
      <c r="M184" s="248"/>
      <c r="N184" s="249"/>
      <c r="O184" s="249"/>
      <c r="P184" s="249"/>
      <c r="Q184" s="249"/>
      <c r="R184" s="249"/>
      <c r="S184" s="249"/>
      <c r="T184" s="250"/>
      <c r="AT184" s="251" t="s">
        <v>169</v>
      </c>
      <c r="AU184" s="251" t="s">
        <v>79</v>
      </c>
      <c r="AV184" s="13" t="s">
        <v>79</v>
      </c>
      <c r="AW184" s="13" t="s">
        <v>34</v>
      </c>
      <c r="AX184" s="13" t="s">
        <v>71</v>
      </c>
      <c r="AY184" s="251" t="s">
        <v>156</v>
      </c>
    </row>
    <row r="185" s="14" customFormat="1">
      <c r="B185" s="252"/>
      <c r="C185" s="253"/>
      <c r="D185" s="227" t="s">
        <v>169</v>
      </c>
      <c r="E185" s="254" t="s">
        <v>1</v>
      </c>
      <c r="F185" s="255" t="s">
        <v>174</v>
      </c>
      <c r="G185" s="253"/>
      <c r="H185" s="256">
        <v>0.090999999999999998</v>
      </c>
      <c r="I185" s="257"/>
      <c r="J185" s="253"/>
      <c r="K185" s="253"/>
      <c r="L185" s="258"/>
      <c r="M185" s="259"/>
      <c r="N185" s="260"/>
      <c r="O185" s="260"/>
      <c r="P185" s="260"/>
      <c r="Q185" s="260"/>
      <c r="R185" s="260"/>
      <c r="S185" s="260"/>
      <c r="T185" s="261"/>
      <c r="AT185" s="262" t="s">
        <v>169</v>
      </c>
      <c r="AU185" s="262" t="s">
        <v>79</v>
      </c>
      <c r="AV185" s="14" t="s">
        <v>163</v>
      </c>
      <c r="AW185" s="14" t="s">
        <v>34</v>
      </c>
      <c r="AX185" s="14" t="s">
        <v>21</v>
      </c>
      <c r="AY185" s="262" t="s">
        <v>156</v>
      </c>
    </row>
    <row r="186" s="1" customFormat="1" ht="16.5" customHeight="1">
      <c r="B186" s="37"/>
      <c r="C186" s="263" t="s">
        <v>240</v>
      </c>
      <c r="D186" s="263" t="s">
        <v>297</v>
      </c>
      <c r="E186" s="264" t="s">
        <v>503</v>
      </c>
      <c r="F186" s="265" t="s">
        <v>1519</v>
      </c>
      <c r="G186" s="266" t="s">
        <v>282</v>
      </c>
      <c r="H186" s="267">
        <v>0.036999999999999998</v>
      </c>
      <c r="I186" s="268"/>
      <c r="J186" s="269">
        <f>ROUND(I186*H186,2)</f>
        <v>0</v>
      </c>
      <c r="K186" s="265" t="s">
        <v>1</v>
      </c>
      <c r="L186" s="270"/>
      <c r="M186" s="271" t="s">
        <v>1</v>
      </c>
      <c r="N186" s="272" t="s">
        <v>42</v>
      </c>
      <c r="O186" s="78"/>
      <c r="P186" s="224">
        <f>O186*H186</f>
        <v>0</v>
      </c>
      <c r="Q186" s="224">
        <v>1</v>
      </c>
      <c r="R186" s="224">
        <f>Q186*H186</f>
        <v>0.036999999999999998</v>
      </c>
      <c r="S186" s="224">
        <v>0</v>
      </c>
      <c r="T186" s="225">
        <f>S186*H186</f>
        <v>0</v>
      </c>
      <c r="AR186" s="16" t="s">
        <v>221</v>
      </c>
      <c r="AT186" s="16" t="s">
        <v>297</v>
      </c>
      <c r="AU186" s="16" t="s">
        <v>79</v>
      </c>
      <c r="AY186" s="16" t="s">
        <v>156</v>
      </c>
      <c r="BE186" s="226">
        <f>IF(N186="základní",J186,0)</f>
        <v>0</v>
      </c>
      <c r="BF186" s="226">
        <f>IF(N186="snížená",J186,0)</f>
        <v>0</v>
      </c>
      <c r="BG186" s="226">
        <f>IF(N186="zákl. přenesená",J186,0)</f>
        <v>0</v>
      </c>
      <c r="BH186" s="226">
        <f>IF(N186="sníž. přenesená",J186,0)</f>
        <v>0</v>
      </c>
      <c r="BI186" s="226">
        <f>IF(N186="nulová",J186,0)</f>
        <v>0</v>
      </c>
      <c r="BJ186" s="16" t="s">
        <v>21</v>
      </c>
      <c r="BK186" s="226">
        <f>ROUND(I186*H186,2)</f>
        <v>0</v>
      </c>
      <c r="BL186" s="16" t="s">
        <v>163</v>
      </c>
      <c r="BM186" s="16" t="s">
        <v>1520</v>
      </c>
    </row>
    <row r="187" s="1" customFormat="1">
      <c r="B187" s="37"/>
      <c r="C187" s="38"/>
      <c r="D187" s="227" t="s">
        <v>165</v>
      </c>
      <c r="E187" s="38"/>
      <c r="F187" s="228" t="s">
        <v>1519</v>
      </c>
      <c r="G187" s="38"/>
      <c r="H187" s="38"/>
      <c r="I187" s="142"/>
      <c r="J187" s="38"/>
      <c r="K187" s="38"/>
      <c r="L187" s="42"/>
      <c r="M187" s="229"/>
      <c r="N187" s="78"/>
      <c r="O187" s="78"/>
      <c r="P187" s="78"/>
      <c r="Q187" s="78"/>
      <c r="R187" s="78"/>
      <c r="S187" s="78"/>
      <c r="T187" s="79"/>
      <c r="AT187" s="16" t="s">
        <v>165</v>
      </c>
      <c r="AU187" s="16" t="s">
        <v>79</v>
      </c>
    </row>
    <row r="188" s="1" customFormat="1">
      <c r="B188" s="37"/>
      <c r="C188" s="38"/>
      <c r="D188" s="227" t="s">
        <v>189</v>
      </c>
      <c r="E188" s="38"/>
      <c r="F188" s="230" t="s">
        <v>1521</v>
      </c>
      <c r="G188" s="38"/>
      <c r="H188" s="38"/>
      <c r="I188" s="142"/>
      <c r="J188" s="38"/>
      <c r="K188" s="38"/>
      <c r="L188" s="42"/>
      <c r="M188" s="229"/>
      <c r="N188" s="78"/>
      <c r="O188" s="78"/>
      <c r="P188" s="78"/>
      <c r="Q188" s="78"/>
      <c r="R188" s="78"/>
      <c r="S188" s="78"/>
      <c r="T188" s="79"/>
      <c r="AT188" s="16" t="s">
        <v>189</v>
      </c>
      <c r="AU188" s="16" t="s">
        <v>79</v>
      </c>
    </row>
    <row r="189" s="12" customFormat="1">
      <c r="B189" s="231"/>
      <c r="C189" s="232"/>
      <c r="D189" s="227" t="s">
        <v>169</v>
      </c>
      <c r="E189" s="233" t="s">
        <v>1</v>
      </c>
      <c r="F189" s="234" t="s">
        <v>1515</v>
      </c>
      <c r="G189" s="232"/>
      <c r="H189" s="233" t="s">
        <v>1</v>
      </c>
      <c r="I189" s="235"/>
      <c r="J189" s="232"/>
      <c r="K189" s="232"/>
      <c r="L189" s="236"/>
      <c r="M189" s="237"/>
      <c r="N189" s="238"/>
      <c r="O189" s="238"/>
      <c r="P189" s="238"/>
      <c r="Q189" s="238"/>
      <c r="R189" s="238"/>
      <c r="S189" s="238"/>
      <c r="T189" s="239"/>
      <c r="AT189" s="240" t="s">
        <v>169</v>
      </c>
      <c r="AU189" s="240" t="s">
        <v>79</v>
      </c>
      <c r="AV189" s="12" t="s">
        <v>21</v>
      </c>
      <c r="AW189" s="12" t="s">
        <v>34</v>
      </c>
      <c r="AX189" s="12" t="s">
        <v>71</v>
      </c>
      <c r="AY189" s="240" t="s">
        <v>156</v>
      </c>
    </row>
    <row r="190" s="13" customFormat="1">
      <c r="B190" s="241"/>
      <c r="C190" s="242"/>
      <c r="D190" s="227" t="s">
        <v>169</v>
      </c>
      <c r="E190" s="243" t="s">
        <v>1</v>
      </c>
      <c r="F190" s="244" t="s">
        <v>1522</v>
      </c>
      <c r="G190" s="242"/>
      <c r="H190" s="245">
        <v>0.034000000000000002</v>
      </c>
      <c r="I190" s="246"/>
      <c r="J190" s="242"/>
      <c r="K190" s="242"/>
      <c r="L190" s="247"/>
      <c r="M190" s="248"/>
      <c r="N190" s="249"/>
      <c r="O190" s="249"/>
      <c r="P190" s="249"/>
      <c r="Q190" s="249"/>
      <c r="R190" s="249"/>
      <c r="S190" s="249"/>
      <c r="T190" s="250"/>
      <c r="AT190" s="251" t="s">
        <v>169</v>
      </c>
      <c r="AU190" s="251" t="s">
        <v>79</v>
      </c>
      <c r="AV190" s="13" t="s">
        <v>79</v>
      </c>
      <c r="AW190" s="13" t="s">
        <v>34</v>
      </c>
      <c r="AX190" s="13" t="s">
        <v>71</v>
      </c>
      <c r="AY190" s="251" t="s">
        <v>156</v>
      </c>
    </row>
    <row r="191" s="12" customFormat="1">
      <c r="B191" s="231"/>
      <c r="C191" s="232"/>
      <c r="D191" s="227" t="s">
        <v>169</v>
      </c>
      <c r="E191" s="233" t="s">
        <v>1</v>
      </c>
      <c r="F191" s="234" t="s">
        <v>1517</v>
      </c>
      <c r="G191" s="232"/>
      <c r="H191" s="233" t="s">
        <v>1</v>
      </c>
      <c r="I191" s="235"/>
      <c r="J191" s="232"/>
      <c r="K191" s="232"/>
      <c r="L191" s="236"/>
      <c r="M191" s="237"/>
      <c r="N191" s="238"/>
      <c r="O191" s="238"/>
      <c r="P191" s="238"/>
      <c r="Q191" s="238"/>
      <c r="R191" s="238"/>
      <c r="S191" s="238"/>
      <c r="T191" s="239"/>
      <c r="AT191" s="240" t="s">
        <v>169</v>
      </c>
      <c r="AU191" s="240" t="s">
        <v>79</v>
      </c>
      <c r="AV191" s="12" t="s">
        <v>21</v>
      </c>
      <c r="AW191" s="12" t="s">
        <v>34</v>
      </c>
      <c r="AX191" s="12" t="s">
        <v>71</v>
      </c>
      <c r="AY191" s="240" t="s">
        <v>156</v>
      </c>
    </row>
    <row r="192" s="13" customFormat="1">
      <c r="B192" s="241"/>
      <c r="C192" s="242"/>
      <c r="D192" s="227" t="s">
        <v>169</v>
      </c>
      <c r="E192" s="243" t="s">
        <v>1</v>
      </c>
      <c r="F192" s="244" t="s">
        <v>1523</v>
      </c>
      <c r="G192" s="242"/>
      <c r="H192" s="245">
        <v>0.0030000000000000001</v>
      </c>
      <c r="I192" s="246"/>
      <c r="J192" s="242"/>
      <c r="K192" s="242"/>
      <c r="L192" s="247"/>
      <c r="M192" s="248"/>
      <c r="N192" s="249"/>
      <c r="O192" s="249"/>
      <c r="P192" s="249"/>
      <c r="Q192" s="249"/>
      <c r="R192" s="249"/>
      <c r="S192" s="249"/>
      <c r="T192" s="250"/>
      <c r="AT192" s="251" t="s">
        <v>169</v>
      </c>
      <c r="AU192" s="251" t="s">
        <v>79</v>
      </c>
      <c r="AV192" s="13" t="s">
        <v>79</v>
      </c>
      <c r="AW192" s="13" t="s">
        <v>34</v>
      </c>
      <c r="AX192" s="13" t="s">
        <v>71</v>
      </c>
      <c r="AY192" s="251" t="s">
        <v>156</v>
      </c>
    </row>
    <row r="193" s="14" customFormat="1">
      <c r="B193" s="252"/>
      <c r="C193" s="253"/>
      <c r="D193" s="227" t="s">
        <v>169</v>
      </c>
      <c r="E193" s="254" t="s">
        <v>1</v>
      </c>
      <c r="F193" s="255" t="s">
        <v>174</v>
      </c>
      <c r="G193" s="253"/>
      <c r="H193" s="256">
        <v>0.036999999999999998</v>
      </c>
      <c r="I193" s="257"/>
      <c r="J193" s="253"/>
      <c r="K193" s="253"/>
      <c r="L193" s="258"/>
      <c r="M193" s="259"/>
      <c r="N193" s="260"/>
      <c r="O193" s="260"/>
      <c r="P193" s="260"/>
      <c r="Q193" s="260"/>
      <c r="R193" s="260"/>
      <c r="S193" s="260"/>
      <c r="T193" s="261"/>
      <c r="AT193" s="262" t="s">
        <v>169</v>
      </c>
      <c r="AU193" s="262" t="s">
        <v>79</v>
      </c>
      <c r="AV193" s="14" t="s">
        <v>163</v>
      </c>
      <c r="AW193" s="14" t="s">
        <v>34</v>
      </c>
      <c r="AX193" s="14" t="s">
        <v>21</v>
      </c>
      <c r="AY193" s="262" t="s">
        <v>156</v>
      </c>
    </row>
    <row r="194" s="1" customFormat="1" ht="16.5" customHeight="1">
      <c r="B194" s="37"/>
      <c r="C194" s="215" t="s">
        <v>264</v>
      </c>
      <c r="D194" s="215" t="s">
        <v>158</v>
      </c>
      <c r="E194" s="216" t="s">
        <v>1524</v>
      </c>
      <c r="F194" s="217" t="s">
        <v>1525</v>
      </c>
      <c r="G194" s="218" t="s">
        <v>161</v>
      </c>
      <c r="H194" s="219">
        <v>192.92099999999999</v>
      </c>
      <c r="I194" s="220"/>
      <c r="J194" s="221">
        <f>ROUND(I194*H194,2)</f>
        <v>0</v>
      </c>
      <c r="K194" s="217" t="s">
        <v>162</v>
      </c>
      <c r="L194" s="42"/>
      <c r="M194" s="222" t="s">
        <v>1</v>
      </c>
      <c r="N194" s="223" t="s">
        <v>42</v>
      </c>
      <c r="O194" s="78"/>
      <c r="P194" s="224">
        <f>O194*H194</f>
        <v>0</v>
      </c>
      <c r="Q194" s="224">
        <v>0.00036850000000000001</v>
      </c>
      <c r="R194" s="224">
        <f>Q194*H194</f>
        <v>0.071091388500000005</v>
      </c>
      <c r="S194" s="224">
        <v>0.059999999999999998</v>
      </c>
      <c r="T194" s="225">
        <f>S194*H194</f>
        <v>11.575259999999998</v>
      </c>
      <c r="AR194" s="16" t="s">
        <v>163</v>
      </c>
      <c r="AT194" s="16" t="s">
        <v>158</v>
      </c>
      <c r="AU194" s="16" t="s">
        <v>79</v>
      </c>
      <c r="AY194" s="16" t="s">
        <v>156</v>
      </c>
      <c r="BE194" s="226">
        <f>IF(N194="základní",J194,0)</f>
        <v>0</v>
      </c>
      <c r="BF194" s="226">
        <f>IF(N194="snížená",J194,0)</f>
        <v>0</v>
      </c>
      <c r="BG194" s="226">
        <f>IF(N194="zákl. přenesená",J194,0)</f>
        <v>0</v>
      </c>
      <c r="BH194" s="226">
        <f>IF(N194="sníž. přenesená",J194,0)</f>
        <v>0</v>
      </c>
      <c r="BI194" s="226">
        <f>IF(N194="nulová",J194,0)</f>
        <v>0</v>
      </c>
      <c r="BJ194" s="16" t="s">
        <v>21</v>
      </c>
      <c r="BK194" s="226">
        <f>ROUND(I194*H194,2)</f>
        <v>0</v>
      </c>
      <c r="BL194" s="16" t="s">
        <v>163</v>
      </c>
      <c r="BM194" s="16" t="s">
        <v>1526</v>
      </c>
    </row>
    <row r="195" s="1" customFormat="1">
      <c r="B195" s="37"/>
      <c r="C195" s="38"/>
      <c r="D195" s="227" t="s">
        <v>165</v>
      </c>
      <c r="E195" s="38"/>
      <c r="F195" s="228" t="s">
        <v>1527</v>
      </c>
      <c r="G195" s="38"/>
      <c r="H195" s="38"/>
      <c r="I195" s="142"/>
      <c r="J195" s="38"/>
      <c r="K195" s="38"/>
      <c r="L195" s="42"/>
      <c r="M195" s="229"/>
      <c r="N195" s="78"/>
      <c r="O195" s="78"/>
      <c r="P195" s="78"/>
      <c r="Q195" s="78"/>
      <c r="R195" s="78"/>
      <c r="S195" s="78"/>
      <c r="T195" s="79"/>
      <c r="AT195" s="16" t="s">
        <v>165</v>
      </c>
      <c r="AU195" s="16" t="s">
        <v>79</v>
      </c>
    </row>
    <row r="196" s="1" customFormat="1">
      <c r="B196" s="37"/>
      <c r="C196" s="38"/>
      <c r="D196" s="227" t="s">
        <v>189</v>
      </c>
      <c r="E196" s="38"/>
      <c r="F196" s="230" t="s">
        <v>1528</v>
      </c>
      <c r="G196" s="38"/>
      <c r="H196" s="38"/>
      <c r="I196" s="142"/>
      <c r="J196" s="38"/>
      <c r="K196" s="38"/>
      <c r="L196" s="42"/>
      <c r="M196" s="229"/>
      <c r="N196" s="78"/>
      <c r="O196" s="78"/>
      <c r="P196" s="78"/>
      <c r="Q196" s="78"/>
      <c r="R196" s="78"/>
      <c r="S196" s="78"/>
      <c r="T196" s="79"/>
      <c r="AT196" s="16" t="s">
        <v>189</v>
      </c>
      <c r="AU196" s="16" t="s">
        <v>79</v>
      </c>
    </row>
    <row r="197" s="12" customFormat="1">
      <c r="B197" s="231"/>
      <c r="C197" s="232"/>
      <c r="D197" s="227" t="s">
        <v>169</v>
      </c>
      <c r="E197" s="233" t="s">
        <v>1</v>
      </c>
      <c r="F197" s="234" t="s">
        <v>1505</v>
      </c>
      <c r="G197" s="232"/>
      <c r="H197" s="233" t="s">
        <v>1</v>
      </c>
      <c r="I197" s="235"/>
      <c r="J197" s="232"/>
      <c r="K197" s="232"/>
      <c r="L197" s="236"/>
      <c r="M197" s="237"/>
      <c r="N197" s="238"/>
      <c r="O197" s="238"/>
      <c r="P197" s="238"/>
      <c r="Q197" s="238"/>
      <c r="R197" s="238"/>
      <c r="S197" s="238"/>
      <c r="T197" s="239"/>
      <c r="AT197" s="240" t="s">
        <v>169</v>
      </c>
      <c r="AU197" s="240" t="s">
        <v>79</v>
      </c>
      <c r="AV197" s="12" t="s">
        <v>21</v>
      </c>
      <c r="AW197" s="12" t="s">
        <v>34</v>
      </c>
      <c r="AX197" s="12" t="s">
        <v>71</v>
      </c>
      <c r="AY197" s="240" t="s">
        <v>156</v>
      </c>
    </row>
    <row r="198" s="13" customFormat="1">
      <c r="B198" s="241"/>
      <c r="C198" s="242"/>
      <c r="D198" s="227" t="s">
        <v>169</v>
      </c>
      <c r="E198" s="243" t="s">
        <v>1</v>
      </c>
      <c r="F198" s="244" t="s">
        <v>1506</v>
      </c>
      <c r="G198" s="242"/>
      <c r="H198" s="245">
        <v>88.731999999999999</v>
      </c>
      <c r="I198" s="246"/>
      <c r="J198" s="242"/>
      <c r="K198" s="242"/>
      <c r="L198" s="247"/>
      <c r="M198" s="248"/>
      <c r="N198" s="249"/>
      <c r="O198" s="249"/>
      <c r="P198" s="249"/>
      <c r="Q198" s="249"/>
      <c r="R198" s="249"/>
      <c r="S198" s="249"/>
      <c r="T198" s="250"/>
      <c r="AT198" s="251" t="s">
        <v>169</v>
      </c>
      <c r="AU198" s="251" t="s">
        <v>79</v>
      </c>
      <c r="AV198" s="13" t="s">
        <v>79</v>
      </c>
      <c r="AW198" s="13" t="s">
        <v>34</v>
      </c>
      <c r="AX198" s="13" t="s">
        <v>71</v>
      </c>
      <c r="AY198" s="251" t="s">
        <v>156</v>
      </c>
    </row>
    <row r="199" s="12" customFormat="1">
      <c r="B199" s="231"/>
      <c r="C199" s="232"/>
      <c r="D199" s="227" t="s">
        <v>169</v>
      </c>
      <c r="E199" s="233" t="s">
        <v>1</v>
      </c>
      <c r="F199" s="234" t="s">
        <v>1507</v>
      </c>
      <c r="G199" s="232"/>
      <c r="H199" s="233" t="s">
        <v>1</v>
      </c>
      <c r="I199" s="235"/>
      <c r="J199" s="232"/>
      <c r="K199" s="232"/>
      <c r="L199" s="236"/>
      <c r="M199" s="237"/>
      <c r="N199" s="238"/>
      <c r="O199" s="238"/>
      <c r="P199" s="238"/>
      <c r="Q199" s="238"/>
      <c r="R199" s="238"/>
      <c r="S199" s="238"/>
      <c r="T199" s="239"/>
      <c r="AT199" s="240" t="s">
        <v>169</v>
      </c>
      <c r="AU199" s="240" t="s">
        <v>79</v>
      </c>
      <c r="AV199" s="12" t="s">
        <v>21</v>
      </c>
      <c r="AW199" s="12" t="s">
        <v>34</v>
      </c>
      <c r="AX199" s="12" t="s">
        <v>71</v>
      </c>
      <c r="AY199" s="240" t="s">
        <v>156</v>
      </c>
    </row>
    <row r="200" s="13" customFormat="1">
      <c r="B200" s="241"/>
      <c r="C200" s="242"/>
      <c r="D200" s="227" t="s">
        <v>169</v>
      </c>
      <c r="E200" s="243" t="s">
        <v>1</v>
      </c>
      <c r="F200" s="244" t="s">
        <v>1508</v>
      </c>
      <c r="G200" s="242"/>
      <c r="H200" s="245">
        <v>104.18899999999999</v>
      </c>
      <c r="I200" s="246"/>
      <c r="J200" s="242"/>
      <c r="K200" s="242"/>
      <c r="L200" s="247"/>
      <c r="M200" s="248"/>
      <c r="N200" s="249"/>
      <c r="O200" s="249"/>
      <c r="P200" s="249"/>
      <c r="Q200" s="249"/>
      <c r="R200" s="249"/>
      <c r="S200" s="249"/>
      <c r="T200" s="250"/>
      <c r="AT200" s="251" t="s">
        <v>169</v>
      </c>
      <c r="AU200" s="251" t="s">
        <v>79</v>
      </c>
      <c r="AV200" s="13" t="s">
        <v>79</v>
      </c>
      <c r="AW200" s="13" t="s">
        <v>34</v>
      </c>
      <c r="AX200" s="13" t="s">
        <v>71</v>
      </c>
      <c r="AY200" s="251" t="s">
        <v>156</v>
      </c>
    </row>
    <row r="201" s="14" customFormat="1">
      <c r="B201" s="252"/>
      <c r="C201" s="253"/>
      <c r="D201" s="227" t="s">
        <v>169</v>
      </c>
      <c r="E201" s="254" t="s">
        <v>1</v>
      </c>
      <c r="F201" s="255" t="s">
        <v>174</v>
      </c>
      <c r="G201" s="253"/>
      <c r="H201" s="256">
        <v>192.92099999999999</v>
      </c>
      <c r="I201" s="257"/>
      <c r="J201" s="253"/>
      <c r="K201" s="253"/>
      <c r="L201" s="258"/>
      <c r="M201" s="259"/>
      <c r="N201" s="260"/>
      <c r="O201" s="260"/>
      <c r="P201" s="260"/>
      <c r="Q201" s="260"/>
      <c r="R201" s="260"/>
      <c r="S201" s="260"/>
      <c r="T201" s="261"/>
      <c r="AT201" s="262" t="s">
        <v>169</v>
      </c>
      <c r="AU201" s="262" t="s">
        <v>79</v>
      </c>
      <c r="AV201" s="14" t="s">
        <v>163</v>
      </c>
      <c r="AW201" s="14" t="s">
        <v>34</v>
      </c>
      <c r="AX201" s="14" t="s">
        <v>21</v>
      </c>
      <c r="AY201" s="262" t="s">
        <v>156</v>
      </c>
    </row>
    <row r="202" s="1" customFormat="1" ht="16.5" customHeight="1">
      <c r="B202" s="37"/>
      <c r="C202" s="263" t="s">
        <v>8</v>
      </c>
      <c r="D202" s="263" t="s">
        <v>297</v>
      </c>
      <c r="E202" s="264" t="s">
        <v>1529</v>
      </c>
      <c r="F202" s="265" t="s">
        <v>1530</v>
      </c>
      <c r="G202" s="266" t="s">
        <v>282</v>
      </c>
      <c r="H202" s="267">
        <v>0.083000000000000004</v>
      </c>
      <c r="I202" s="268"/>
      <c r="J202" s="269">
        <f>ROUND(I202*H202,2)</f>
        <v>0</v>
      </c>
      <c r="K202" s="265" t="s">
        <v>1</v>
      </c>
      <c r="L202" s="270"/>
      <c r="M202" s="271" t="s">
        <v>1</v>
      </c>
      <c r="N202" s="272" t="s">
        <v>42</v>
      </c>
      <c r="O202" s="78"/>
      <c r="P202" s="224">
        <f>O202*H202</f>
        <v>0</v>
      </c>
      <c r="Q202" s="224">
        <v>1</v>
      </c>
      <c r="R202" s="224">
        <f>Q202*H202</f>
        <v>0.083000000000000004</v>
      </c>
      <c r="S202" s="224">
        <v>0</v>
      </c>
      <c r="T202" s="225">
        <f>S202*H202</f>
        <v>0</v>
      </c>
      <c r="AR202" s="16" t="s">
        <v>221</v>
      </c>
      <c r="AT202" s="16" t="s">
        <v>297</v>
      </c>
      <c r="AU202" s="16" t="s">
        <v>79</v>
      </c>
      <c r="AY202" s="16" t="s">
        <v>156</v>
      </c>
      <c r="BE202" s="226">
        <f>IF(N202="základní",J202,0)</f>
        <v>0</v>
      </c>
      <c r="BF202" s="226">
        <f>IF(N202="snížená",J202,0)</f>
        <v>0</v>
      </c>
      <c r="BG202" s="226">
        <f>IF(N202="zákl. přenesená",J202,0)</f>
        <v>0</v>
      </c>
      <c r="BH202" s="226">
        <f>IF(N202="sníž. přenesená",J202,0)</f>
        <v>0</v>
      </c>
      <c r="BI202" s="226">
        <f>IF(N202="nulová",J202,0)</f>
        <v>0</v>
      </c>
      <c r="BJ202" s="16" t="s">
        <v>21</v>
      </c>
      <c r="BK202" s="226">
        <f>ROUND(I202*H202,2)</f>
        <v>0</v>
      </c>
      <c r="BL202" s="16" t="s">
        <v>163</v>
      </c>
      <c r="BM202" s="16" t="s">
        <v>1531</v>
      </c>
    </row>
    <row r="203" s="1" customFormat="1">
      <c r="B203" s="37"/>
      <c r="C203" s="38"/>
      <c r="D203" s="227" t="s">
        <v>165</v>
      </c>
      <c r="E203" s="38"/>
      <c r="F203" s="228" t="s">
        <v>1530</v>
      </c>
      <c r="G203" s="38"/>
      <c r="H203" s="38"/>
      <c r="I203" s="142"/>
      <c r="J203" s="38"/>
      <c r="K203" s="38"/>
      <c r="L203" s="42"/>
      <c r="M203" s="229"/>
      <c r="N203" s="78"/>
      <c r="O203" s="78"/>
      <c r="P203" s="78"/>
      <c r="Q203" s="78"/>
      <c r="R203" s="78"/>
      <c r="S203" s="78"/>
      <c r="T203" s="79"/>
      <c r="AT203" s="16" t="s">
        <v>165</v>
      </c>
      <c r="AU203" s="16" t="s">
        <v>79</v>
      </c>
    </row>
    <row r="204" s="1" customFormat="1">
      <c r="B204" s="37"/>
      <c r="C204" s="38"/>
      <c r="D204" s="227" t="s">
        <v>189</v>
      </c>
      <c r="E204" s="38"/>
      <c r="F204" s="230" t="s">
        <v>1532</v>
      </c>
      <c r="G204" s="38"/>
      <c r="H204" s="38"/>
      <c r="I204" s="142"/>
      <c r="J204" s="38"/>
      <c r="K204" s="38"/>
      <c r="L204" s="42"/>
      <c r="M204" s="229"/>
      <c r="N204" s="78"/>
      <c r="O204" s="78"/>
      <c r="P204" s="78"/>
      <c r="Q204" s="78"/>
      <c r="R204" s="78"/>
      <c r="S204" s="78"/>
      <c r="T204" s="79"/>
      <c r="AT204" s="16" t="s">
        <v>189</v>
      </c>
      <c r="AU204" s="16" t="s">
        <v>79</v>
      </c>
    </row>
    <row r="205" s="12" customFormat="1">
      <c r="B205" s="231"/>
      <c r="C205" s="232"/>
      <c r="D205" s="227" t="s">
        <v>169</v>
      </c>
      <c r="E205" s="233" t="s">
        <v>1</v>
      </c>
      <c r="F205" s="234" t="s">
        <v>1513</v>
      </c>
      <c r="G205" s="232"/>
      <c r="H205" s="233" t="s">
        <v>1</v>
      </c>
      <c r="I205" s="235"/>
      <c r="J205" s="232"/>
      <c r="K205" s="232"/>
      <c r="L205" s="236"/>
      <c r="M205" s="237"/>
      <c r="N205" s="238"/>
      <c r="O205" s="238"/>
      <c r="P205" s="238"/>
      <c r="Q205" s="238"/>
      <c r="R205" s="238"/>
      <c r="S205" s="238"/>
      <c r="T205" s="239"/>
      <c r="AT205" s="240" t="s">
        <v>169</v>
      </c>
      <c r="AU205" s="240" t="s">
        <v>79</v>
      </c>
      <c r="AV205" s="12" t="s">
        <v>21</v>
      </c>
      <c r="AW205" s="12" t="s">
        <v>34</v>
      </c>
      <c r="AX205" s="12" t="s">
        <v>71</v>
      </c>
      <c r="AY205" s="240" t="s">
        <v>156</v>
      </c>
    </row>
    <row r="206" s="13" customFormat="1">
      <c r="B206" s="241"/>
      <c r="C206" s="242"/>
      <c r="D206" s="227" t="s">
        <v>169</v>
      </c>
      <c r="E206" s="243" t="s">
        <v>1</v>
      </c>
      <c r="F206" s="244" t="s">
        <v>1533</v>
      </c>
      <c r="G206" s="242"/>
      <c r="H206" s="245">
        <v>0.047</v>
      </c>
      <c r="I206" s="246"/>
      <c r="J206" s="242"/>
      <c r="K206" s="242"/>
      <c r="L206" s="247"/>
      <c r="M206" s="248"/>
      <c r="N206" s="249"/>
      <c r="O206" s="249"/>
      <c r="P206" s="249"/>
      <c r="Q206" s="249"/>
      <c r="R206" s="249"/>
      <c r="S206" s="249"/>
      <c r="T206" s="250"/>
      <c r="AT206" s="251" t="s">
        <v>169</v>
      </c>
      <c r="AU206" s="251" t="s">
        <v>79</v>
      </c>
      <c r="AV206" s="13" t="s">
        <v>79</v>
      </c>
      <c r="AW206" s="13" t="s">
        <v>34</v>
      </c>
      <c r="AX206" s="13" t="s">
        <v>71</v>
      </c>
      <c r="AY206" s="251" t="s">
        <v>156</v>
      </c>
    </row>
    <row r="207" s="12" customFormat="1">
      <c r="B207" s="231"/>
      <c r="C207" s="232"/>
      <c r="D207" s="227" t="s">
        <v>169</v>
      </c>
      <c r="E207" s="233" t="s">
        <v>1</v>
      </c>
      <c r="F207" s="234" t="s">
        <v>1515</v>
      </c>
      <c r="G207" s="232"/>
      <c r="H207" s="233" t="s">
        <v>1</v>
      </c>
      <c r="I207" s="235"/>
      <c r="J207" s="232"/>
      <c r="K207" s="232"/>
      <c r="L207" s="236"/>
      <c r="M207" s="237"/>
      <c r="N207" s="238"/>
      <c r="O207" s="238"/>
      <c r="P207" s="238"/>
      <c r="Q207" s="238"/>
      <c r="R207" s="238"/>
      <c r="S207" s="238"/>
      <c r="T207" s="239"/>
      <c r="AT207" s="240" t="s">
        <v>169</v>
      </c>
      <c r="AU207" s="240" t="s">
        <v>79</v>
      </c>
      <c r="AV207" s="12" t="s">
        <v>21</v>
      </c>
      <c r="AW207" s="12" t="s">
        <v>34</v>
      </c>
      <c r="AX207" s="12" t="s">
        <v>71</v>
      </c>
      <c r="AY207" s="240" t="s">
        <v>156</v>
      </c>
    </row>
    <row r="208" s="13" customFormat="1">
      <c r="B208" s="241"/>
      <c r="C208" s="242"/>
      <c r="D208" s="227" t="s">
        <v>169</v>
      </c>
      <c r="E208" s="243" t="s">
        <v>1</v>
      </c>
      <c r="F208" s="244" t="s">
        <v>1534</v>
      </c>
      <c r="G208" s="242"/>
      <c r="H208" s="245">
        <v>0.028000000000000001</v>
      </c>
      <c r="I208" s="246"/>
      <c r="J208" s="242"/>
      <c r="K208" s="242"/>
      <c r="L208" s="247"/>
      <c r="M208" s="248"/>
      <c r="N208" s="249"/>
      <c r="O208" s="249"/>
      <c r="P208" s="249"/>
      <c r="Q208" s="249"/>
      <c r="R208" s="249"/>
      <c r="S208" s="249"/>
      <c r="T208" s="250"/>
      <c r="AT208" s="251" t="s">
        <v>169</v>
      </c>
      <c r="AU208" s="251" t="s">
        <v>79</v>
      </c>
      <c r="AV208" s="13" t="s">
        <v>79</v>
      </c>
      <c r="AW208" s="13" t="s">
        <v>34</v>
      </c>
      <c r="AX208" s="13" t="s">
        <v>71</v>
      </c>
      <c r="AY208" s="251" t="s">
        <v>156</v>
      </c>
    </row>
    <row r="209" s="12" customFormat="1">
      <c r="B209" s="231"/>
      <c r="C209" s="232"/>
      <c r="D209" s="227" t="s">
        <v>169</v>
      </c>
      <c r="E209" s="233" t="s">
        <v>1</v>
      </c>
      <c r="F209" s="234" t="s">
        <v>1517</v>
      </c>
      <c r="G209" s="232"/>
      <c r="H209" s="233" t="s">
        <v>1</v>
      </c>
      <c r="I209" s="235"/>
      <c r="J209" s="232"/>
      <c r="K209" s="232"/>
      <c r="L209" s="236"/>
      <c r="M209" s="237"/>
      <c r="N209" s="238"/>
      <c r="O209" s="238"/>
      <c r="P209" s="238"/>
      <c r="Q209" s="238"/>
      <c r="R209" s="238"/>
      <c r="S209" s="238"/>
      <c r="T209" s="239"/>
      <c r="AT209" s="240" t="s">
        <v>169</v>
      </c>
      <c r="AU209" s="240" t="s">
        <v>79</v>
      </c>
      <c r="AV209" s="12" t="s">
        <v>21</v>
      </c>
      <c r="AW209" s="12" t="s">
        <v>34</v>
      </c>
      <c r="AX209" s="12" t="s">
        <v>71</v>
      </c>
      <c r="AY209" s="240" t="s">
        <v>156</v>
      </c>
    </row>
    <row r="210" s="13" customFormat="1">
      <c r="B210" s="241"/>
      <c r="C210" s="242"/>
      <c r="D210" s="227" t="s">
        <v>169</v>
      </c>
      <c r="E210" s="243" t="s">
        <v>1</v>
      </c>
      <c r="F210" s="244" t="s">
        <v>1535</v>
      </c>
      <c r="G210" s="242"/>
      <c r="H210" s="245">
        <v>0.0080000000000000002</v>
      </c>
      <c r="I210" s="246"/>
      <c r="J210" s="242"/>
      <c r="K210" s="242"/>
      <c r="L210" s="247"/>
      <c r="M210" s="248"/>
      <c r="N210" s="249"/>
      <c r="O210" s="249"/>
      <c r="P210" s="249"/>
      <c r="Q210" s="249"/>
      <c r="R210" s="249"/>
      <c r="S210" s="249"/>
      <c r="T210" s="250"/>
      <c r="AT210" s="251" t="s">
        <v>169</v>
      </c>
      <c r="AU210" s="251" t="s">
        <v>79</v>
      </c>
      <c r="AV210" s="13" t="s">
        <v>79</v>
      </c>
      <c r="AW210" s="13" t="s">
        <v>34</v>
      </c>
      <c r="AX210" s="13" t="s">
        <v>71</v>
      </c>
      <c r="AY210" s="251" t="s">
        <v>156</v>
      </c>
    </row>
    <row r="211" s="14" customFormat="1">
      <c r="B211" s="252"/>
      <c r="C211" s="253"/>
      <c r="D211" s="227" t="s">
        <v>169</v>
      </c>
      <c r="E211" s="254" t="s">
        <v>1</v>
      </c>
      <c r="F211" s="255" t="s">
        <v>174</v>
      </c>
      <c r="G211" s="253"/>
      <c r="H211" s="256">
        <v>0.083000000000000004</v>
      </c>
      <c r="I211" s="257"/>
      <c r="J211" s="253"/>
      <c r="K211" s="253"/>
      <c r="L211" s="258"/>
      <c r="M211" s="259"/>
      <c r="N211" s="260"/>
      <c r="O211" s="260"/>
      <c r="P211" s="260"/>
      <c r="Q211" s="260"/>
      <c r="R211" s="260"/>
      <c r="S211" s="260"/>
      <c r="T211" s="261"/>
      <c r="AT211" s="262" t="s">
        <v>169</v>
      </c>
      <c r="AU211" s="262" t="s">
        <v>79</v>
      </c>
      <c r="AV211" s="14" t="s">
        <v>163</v>
      </c>
      <c r="AW211" s="14" t="s">
        <v>34</v>
      </c>
      <c r="AX211" s="14" t="s">
        <v>21</v>
      </c>
      <c r="AY211" s="262" t="s">
        <v>156</v>
      </c>
    </row>
    <row r="212" s="1" customFormat="1" ht="16.5" customHeight="1">
      <c r="B212" s="37"/>
      <c r="C212" s="215" t="s">
        <v>279</v>
      </c>
      <c r="D212" s="215" t="s">
        <v>158</v>
      </c>
      <c r="E212" s="216" t="s">
        <v>1536</v>
      </c>
      <c r="F212" s="217" t="s">
        <v>1537</v>
      </c>
      <c r="G212" s="218" t="s">
        <v>317</v>
      </c>
      <c r="H212" s="219">
        <v>211.101</v>
      </c>
      <c r="I212" s="220"/>
      <c r="J212" s="221">
        <f>ROUND(I212*H212,2)</f>
        <v>0</v>
      </c>
      <c r="K212" s="217" t="s">
        <v>162</v>
      </c>
      <c r="L212" s="42"/>
      <c r="M212" s="222" t="s">
        <v>1</v>
      </c>
      <c r="N212" s="223" t="s">
        <v>42</v>
      </c>
      <c r="O212" s="78"/>
      <c r="P212" s="224">
        <f>O212*H212</f>
        <v>0</v>
      </c>
      <c r="Q212" s="224">
        <v>0</v>
      </c>
      <c r="R212" s="224">
        <f>Q212*H212</f>
        <v>0</v>
      </c>
      <c r="S212" s="224">
        <v>0</v>
      </c>
      <c r="T212" s="225">
        <f>S212*H212</f>
        <v>0</v>
      </c>
      <c r="AR212" s="16" t="s">
        <v>163</v>
      </c>
      <c r="AT212" s="16" t="s">
        <v>158</v>
      </c>
      <c r="AU212" s="16" t="s">
        <v>79</v>
      </c>
      <c r="AY212" s="16" t="s">
        <v>156</v>
      </c>
      <c r="BE212" s="226">
        <f>IF(N212="základní",J212,0)</f>
        <v>0</v>
      </c>
      <c r="BF212" s="226">
        <f>IF(N212="snížená",J212,0)</f>
        <v>0</v>
      </c>
      <c r="BG212" s="226">
        <f>IF(N212="zákl. přenesená",J212,0)</f>
        <v>0</v>
      </c>
      <c r="BH212" s="226">
        <f>IF(N212="sníž. přenesená",J212,0)</f>
        <v>0</v>
      </c>
      <c r="BI212" s="226">
        <f>IF(N212="nulová",J212,0)</f>
        <v>0</v>
      </c>
      <c r="BJ212" s="16" t="s">
        <v>21</v>
      </c>
      <c r="BK212" s="226">
        <f>ROUND(I212*H212,2)</f>
        <v>0</v>
      </c>
      <c r="BL212" s="16" t="s">
        <v>163</v>
      </c>
      <c r="BM212" s="16" t="s">
        <v>1538</v>
      </c>
    </row>
    <row r="213" s="1" customFormat="1">
      <c r="B213" s="37"/>
      <c r="C213" s="38"/>
      <c r="D213" s="227" t="s">
        <v>165</v>
      </c>
      <c r="E213" s="38"/>
      <c r="F213" s="228" t="s">
        <v>1539</v>
      </c>
      <c r="G213" s="38"/>
      <c r="H213" s="38"/>
      <c r="I213" s="142"/>
      <c r="J213" s="38"/>
      <c r="K213" s="38"/>
      <c r="L213" s="42"/>
      <c r="M213" s="229"/>
      <c r="N213" s="78"/>
      <c r="O213" s="78"/>
      <c r="P213" s="78"/>
      <c r="Q213" s="78"/>
      <c r="R213" s="78"/>
      <c r="S213" s="78"/>
      <c r="T213" s="79"/>
      <c r="AT213" s="16" t="s">
        <v>165</v>
      </c>
      <c r="AU213" s="16" t="s">
        <v>79</v>
      </c>
    </row>
    <row r="214" s="1" customFormat="1">
      <c r="B214" s="37"/>
      <c r="C214" s="38"/>
      <c r="D214" s="227" t="s">
        <v>167</v>
      </c>
      <c r="E214" s="38"/>
      <c r="F214" s="230" t="s">
        <v>1540</v>
      </c>
      <c r="G214" s="38"/>
      <c r="H214" s="38"/>
      <c r="I214" s="142"/>
      <c r="J214" s="38"/>
      <c r="K214" s="38"/>
      <c r="L214" s="42"/>
      <c r="M214" s="229"/>
      <c r="N214" s="78"/>
      <c r="O214" s="78"/>
      <c r="P214" s="78"/>
      <c r="Q214" s="78"/>
      <c r="R214" s="78"/>
      <c r="S214" s="78"/>
      <c r="T214" s="79"/>
      <c r="AT214" s="16" t="s">
        <v>167</v>
      </c>
      <c r="AU214" s="16" t="s">
        <v>79</v>
      </c>
    </row>
    <row r="215" s="1" customFormat="1">
      <c r="B215" s="37"/>
      <c r="C215" s="38"/>
      <c r="D215" s="227" t="s">
        <v>189</v>
      </c>
      <c r="E215" s="38"/>
      <c r="F215" s="230" t="s">
        <v>1541</v>
      </c>
      <c r="G215" s="38"/>
      <c r="H215" s="38"/>
      <c r="I215" s="142"/>
      <c r="J215" s="38"/>
      <c r="K215" s="38"/>
      <c r="L215" s="42"/>
      <c r="M215" s="229"/>
      <c r="N215" s="78"/>
      <c r="O215" s="78"/>
      <c r="P215" s="78"/>
      <c r="Q215" s="78"/>
      <c r="R215" s="78"/>
      <c r="S215" s="78"/>
      <c r="T215" s="79"/>
      <c r="AT215" s="16" t="s">
        <v>189</v>
      </c>
      <c r="AU215" s="16" t="s">
        <v>79</v>
      </c>
    </row>
    <row r="216" s="12" customFormat="1">
      <c r="B216" s="231"/>
      <c r="C216" s="232"/>
      <c r="D216" s="227" t="s">
        <v>169</v>
      </c>
      <c r="E216" s="233" t="s">
        <v>1</v>
      </c>
      <c r="F216" s="234" t="s">
        <v>1542</v>
      </c>
      <c r="G216" s="232"/>
      <c r="H216" s="233" t="s">
        <v>1</v>
      </c>
      <c r="I216" s="235"/>
      <c r="J216" s="232"/>
      <c r="K216" s="232"/>
      <c r="L216" s="236"/>
      <c r="M216" s="237"/>
      <c r="N216" s="238"/>
      <c r="O216" s="238"/>
      <c r="P216" s="238"/>
      <c r="Q216" s="238"/>
      <c r="R216" s="238"/>
      <c r="S216" s="238"/>
      <c r="T216" s="239"/>
      <c r="AT216" s="240" t="s">
        <v>169</v>
      </c>
      <c r="AU216" s="240" t="s">
        <v>79</v>
      </c>
      <c r="AV216" s="12" t="s">
        <v>21</v>
      </c>
      <c r="AW216" s="12" t="s">
        <v>34</v>
      </c>
      <c r="AX216" s="12" t="s">
        <v>71</v>
      </c>
      <c r="AY216" s="240" t="s">
        <v>156</v>
      </c>
    </row>
    <row r="217" s="13" customFormat="1">
      <c r="B217" s="241"/>
      <c r="C217" s="242"/>
      <c r="D217" s="227" t="s">
        <v>169</v>
      </c>
      <c r="E217" s="243" t="s">
        <v>1</v>
      </c>
      <c r="F217" s="244" t="s">
        <v>1543</v>
      </c>
      <c r="G217" s="242"/>
      <c r="H217" s="245">
        <v>211</v>
      </c>
      <c r="I217" s="246"/>
      <c r="J217" s="242"/>
      <c r="K217" s="242"/>
      <c r="L217" s="247"/>
      <c r="M217" s="248"/>
      <c r="N217" s="249"/>
      <c r="O217" s="249"/>
      <c r="P217" s="249"/>
      <c r="Q217" s="249"/>
      <c r="R217" s="249"/>
      <c r="S217" s="249"/>
      <c r="T217" s="250"/>
      <c r="AT217" s="251" t="s">
        <v>169</v>
      </c>
      <c r="AU217" s="251" t="s">
        <v>79</v>
      </c>
      <c r="AV217" s="13" t="s">
        <v>79</v>
      </c>
      <c r="AW217" s="13" t="s">
        <v>34</v>
      </c>
      <c r="AX217" s="13" t="s">
        <v>71</v>
      </c>
      <c r="AY217" s="251" t="s">
        <v>156</v>
      </c>
    </row>
    <row r="218" s="12" customFormat="1">
      <c r="B218" s="231"/>
      <c r="C218" s="232"/>
      <c r="D218" s="227" t="s">
        <v>169</v>
      </c>
      <c r="E218" s="233" t="s">
        <v>1</v>
      </c>
      <c r="F218" s="234" t="s">
        <v>1544</v>
      </c>
      <c r="G218" s="232"/>
      <c r="H218" s="233" t="s">
        <v>1</v>
      </c>
      <c r="I218" s="235"/>
      <c r="J218" s="232"/>
      <c r="K218" s="232"/>
      <c r="L218" s="236"/>
      <c r="M218" s="237"/>
      <c r="N218" s="238"/>
      <c r="O218" s="238"/>
      <c r="P218" s="238"/>
      <c r="Q218" s="238"/>
      <c r="R218" s="238"/>
      <c r="S218" s="238"/>
      <c r="T218" s="239"/>
      <c r="AT218" s="240" t="s">
        <v>169</v>
      </c>
      <c r="AU218" s="240" t="s">
        <v>79</v>
      </c>
      <c r="AV218" s="12" t="s">
        <v>21</v>
      </c>
      <c r="AW218" s="12" t="s">
        <v>34</v>
      </c>
      <c r="AX218" s="12" t="s">
        <v>71</v>
      </c>
      <c r="AY218" s="240" t="s">
        <v>156</v>
      </c>
    </row>
    <row r="219" s="13" customFormat="1">
      <c r="B219" s="241"/>
      <c r="C219" s="242"/>
      <c r="D219" s="227" t="s">
        <v>169</v>
      </c>
      <c r="E219" s="243" t="s">
        <v>1</v>
      </c>
      <c r="F219" s="244" t="s">
        <v>1545</v>
      </c>
      <c r="G219" s="242"/>
      <c r="H219" s="245">
        <v>0.002</v>
      </c>
      <c r="I219" s="246"/>
      <c r="J219" s="242"/>
      <c r="K219" s="242"/>
      <c r="L219" s="247"/>
      <c r="M219" s="248"/>
      <c r="N219" s="249"/>
      <c r="O219" s="249"/>
      <c r="P219" s="249"/>
      <c r="Q219" s="249"/>
      <c r="R219" s="249"/>
      <c r="S219" s="249"/>
      <c r="T219" s="250"/>
      <c r="AT219" s="251" t="s">
        <v>169</v>
      </c>
      <c r="AU219" s="251" t="s">
        <v>79</v>
      </c>
      <c r="AV219" s="13" t="s">
        <v>79</v>
      </c>
      <c r="AW219" s="13" t="s">
        <v>34</v>
      </c>
      <c r="AX219" s="13" t="s">
        <v>71</v>
      </c>
      <c r="AY219" s="251" t="s">
        <v>156</v>
      </c>
    </row>
    <row r="220" s="12" customFormat="1">
      <c r="B220" s="231"/>
      <c r="C220" s="232"/>
      <c r="D220" s="227" t="s">
        <v>169</v>
      </c>
      <c r="E220" s="233" t="s">
        <v>1</v>
      </c>
      <c r="F220" s="234" t="s">
        <v>1546</v>
      </c>
      <c r="G220" s="232"/>
      <c r="H220" s="233" t="s">
        <v>1</v>
      </c>
      <c r="I220" s="235"/>
      <c r="J220" s="232"/>
      <c r="K220" s="232"/>
      <c r="L220" s="236"/>
      <c r="M220" s="237"/>
      <c r="N220" s="238"/>
      <c r="O220" s="238"/>
      <c r="P220" s="238"/>
      <c r="Q220" s="238"/>
      <c r="R220" s="238"/>
      <c r="S220" s="238"/>
      <c r="T220" s="239"/>
      <c r="AT220" s="240" t="s">
        <v>169</v>
      </c>
      <c r="AU220" s="240" t="s">
        <v>79</v>
      </c>
      <c r="AV220" s="12" t="s">
        <v>21</v>
      </c>
      <c r="AW220" s="12" t="s">
        <v>34</v>
      </c>
      <c r="AX220" s="12" t="s">
        <v>71</v>
      </c>
      <c r="AY220" s="240" t="s">
        <v>156</v>
      </c>
    </row>
    <row r="221" s="13" customFormat="1">
      <c r="B221" s="241"/>
      <c r="C221" s="242"/>
      <c r="D221" s="227" t="s">
        <v>169</v>
      </c>
      <c r="E221" s="243" t="s">
        <v>1</v>
      </c>
      <c r="F221" s="244" t="s">
        <v>1547</v>
      </c>
      <c r="G221" s="242"/>
      <c r="H221" s="245">
        <v>0.099000000000000005</v>
      </c>
      <c r="I221" s="246"/>
      <c r="J221" s="242"/>
      <c r="K221" s="242"/>
      <c r="L221" s="247"/>
      <c r="M221" s="248"/>
      <c r="N221" s="249"/>
      <c r="O221" s="249"/>
      <c r="P221" s="249"/>
      <c r="Q221" s="249"/>
      <c r="R221" s="249"/>
      <c r="S221" s="249"/>
      <c r="T221" s="250"/>
      <c r="AT221" s="251" t="s">
        <v>169</v>
      </c>
      <c r="AU221" s="251" t="s">
        <v>79</v>
      </c>
      <c r="AV221" s="13" t="s">
        <v>79</v>
      </c>
      <c r="AW221" s="13" t="s">
        <v>34</v>
      </c>
      <c r="AX221" s="13" t="s">
        <v>71</v>
      </c>
      <c r="AY221" s="251" t="s">
        <v>156</v>
      </c>
    </row>
    <row r="222" s="14" customFormat="1">
      <c r="B222" s="252"/>
      <c r="C222" s="253"/>
      <c r="D222" s="227" t="s">
        <v>169</v>
      </c>
      <c r="E222" s="254" t="s">
        <v>1</v>
      </c>
      <c r="F222" s="255" t="s">
        <v>174</v>
      </c>
      <c r="G222" s="253"/>
      <c r="H222" s="256">
        <v>211.101</v>
      </c>
      <c r="I222" s="257"/>
      <c r="J222" s="253"/>
      <c r="K222" s="253"/>
      <c r="L222" s="258"/>
      <c r="M222" s="259"/>
      <c r="N222" s="260"/>
      <c r="O222" s="260"/>
      <c r="P222" s="260"/>
      <c r="Q222" s="260"/>
      <c r="R222" s="260"/>
      <c r="S222" s="260"/>
      <c r="T222" s="261"/>
      <c r="AT222" s="262" t="s">
        <v>169</v>
      </c>
      <c r="AU222" s="262" t="s">
        <v>79</v>
      </c>
      <c r="AV222" s="14" t="s">
        <v>163</v>
      </c>
      <c r="AW222" s="14" t="s">
        <v>34</v>
      </c>
      <c r="AX222" s="14" t="s">
        <v>21</v>
      </c>
      <c r="AY222" s="262" t="s">
        <v>156</v>
      </c>
    </row>
    <row r="223" s="1" customFormat="1" ht="16.5" customHeight="1">
      <c r="B223" s="37"/>
      <c r="C223" s="215" t="s">
        <v>288</v>
      </c>
      <c r="D223" s="215" t="s">
        <v>158</v>
      </c>
      <c r="E223" s="216" t="s">
        <v>1548</v>
      </c>
      <c r="F223" s="217" t="s">
        <v>1549</v>
      </c>
      <c r="G223" s="218" t="s">
        <v>317</v>
      </c>
      <c r="H223" s="219">
        <v>211.101</v>
      </c>
      <c r="I223" s="220"/>
      <c r="J223" s="221">
        <f>ROUND(I223*H223,2)</f>
        <v>0</v>
      </c>
      <c r="K223" s="217" t="s">
        <v>162</v>
      </c>
      <c r="L223" s="42"/>
      <c r="M223" s="222" t="s">
        <v>1</v>
      </c>
      <c r="N223" s="223" t="s">
        <v>42</v>
      </c>
      <c r="O223" s="78"/>
      <c r="P223" s="224">
        <f>O223*H223</f>
        <v>0</v>
      </c>
      <c r="Q223" s="224">
        <v>0</v>
      </c>
      <c r="R223" s="224">
        <f>Q223*H223</f>
        <v>0</v>
      </c>
      <c r="S223" s="224">
        <v>0</v>
      </c>
      <c r="T223" s="225">
        <f>S223*H223</f>
        <v>0</v>
      </c>
      <c r="AR223" s="16" t="s">
        <v>163</v>
      </c>
      <c r="AT223" s="16" t="s">
        <v>158</v>
      </c>
      <c r="AU223" s="16" t="s">
        <v>79</v>
      </c>
      <c r="AY223" s="16" t="s">
        <v>156</v>
      </c>
      <c r="BE223" s="226">
        <f>IF(N223="základní",J223,0)</f>
        <v>0</v>
      </c>
      <c r="BF223" s="226">
        <f>IF(N223="snížená",J223,0)</f>
        <v>0</v>
      </c>
      <c r="BG223" s="226">
        <f>IF(N223="zákl. přenesená",J223,0)</f>
        <v>0</v>
      </c>
      <c r="BH223" s="226">
        <f>IF(N223="sníž. přenesená",J223,0)</f>
        <v>0</v>
      </c>
      <c r="BI223" s="226">
        <f>IF(N223="nulová",J223,0)</f>
        <v>0</v>
      </c>
      <c r="BJ223" s="16" t="s">
        <v>21</v>
      </c>
      <c r="BK223" s="226">
        <f>ROUND(I223*H223,2)</f>
        <v>0</v>
      </c>
      <c r="BL223" s="16" t="s">
        <v>163</v>
      </c>
      <c r="BM223" s="16" t="s">
        <v>1550</v>
      </c>
    </row>
    <row r="224" s="1" customFormat="1">
      <c r="B224" s="37"/>
      <c r="C224" s="38"/>
      <c r="D224" s="227" t="s">
        <v>165</v>
      </c>
      <c r="E224" s="38"/>
      <c r="F224" s="228" t="s">
        <v>1551</v>
      </c>
      <c r="G224" s="38"/>
      <c r="H224" s="38"/>
      <c r="I224" s="142"/>
      <c r="J224" s="38"/>
      <c r="K224" s="38"/>
      <c r="L224" s="42"/>
      <c r="M224" s="229"/>
      <c r="N224" s="78"/>
      <c r="O224" s="78"/>
      <c r="P224" s="78"/>
      <c r="Q224" s="78"/>
      <c r="R224" s="78"/>
      <c r="S224" s="78"/>
      <c r="T224" s="79"/>
      <c r="AT224" s="16" t="s">
        <v>165</v>
      </c>
      <c r="AU224" s="16" t="s">
        <v>79</v>
      </c>
    </row>
    <row r="225" s="1" customFormat="1">
      <c r="B225" s="37"/>
      <c r="C225" s="38"/>
      <c r="D225" s="227" t="s">
        <v>167</v>
      </c>
      <c r="E225" s="38"/>
      <c r="F225" s="230" t="s">
        <v>1540</v>
      </c>
      <c r="G225" s="38"/>
      <c r="H225" s="38"/>
      <c r="I225" s="142"/>
      <c r="J225" s="38"/>
      <c r="K225" s="38"/>
      <c r="L225" s="42"/>
      <c r="M225" s="229"/>
      <c r="N225" s="78"/>
      <c r="O225" s="78"/>
      <c r="P225" s="78"/>
      <c r="Q225" s="78"/>
      <c r="R225" s="78"/>
      <c r="S225" s="78"/>
      <c r="T225" s="79"/>
      <c r="AT225" s="16" t="s">
        <v>167</v>
      </c>
      <c r="AU225" s="16" t="s">
        <v>79</v>
      </c>
    </row>
    <row r="226" s="12" customFormat="1">
      <c r="B226" s="231"/>
      <c r="C226" s="232"/>
      <c r="D226" s="227" t="s">
        <v>169</v>
      </c>
      <c r="E226" s="233" t="s">
        <v>1</v>
      </c>
      <c r="F226" s="234" t="s">
        <v>1552</v>
      </c>
      <c r="G226" s="232"/>
      <c r="H226" s="233" t="s">
        <v>1</v>
      </c>
      <c r="I226" s="235"/>
      <c r="J226" s="232"/>
      <c r="K226" s="232"/>
      <c r="L226" s="236"/>
      <c r="M226" s="237"/>
      <c r="N226" s="238"/>
      <c r="O226" s="238"/>
      <c r="P226" s="238"/>
      <c r="Q226" s="238"/>
      <c r="R226" s="238"/>
      <c r="S226" s="238"/>
      <c r="T226" s="239"/>
      <c r="AT226" s="240" t="s">
        <v>169</v>
      </c>
      <c r="AU226" s="240" t="s">
        <v>79</v>
      </c>
      <c r="AV226" s="12" t="s">
        <v>21</v>
      </c>
      <c r="AW226" s="12" t="s">
        <v>34</v>
      </c>
      <c r="AX226" s="12" t="s">
        <v>71</v>
      </c>
      <c r="AY226" s="240" t="s">
        <v>156</v>
      </c>
    </row>
    <row r="227" s="13" customFormat="1">
      <c r="B227" s="241"/>
      <c r="C227" s="242"/>
      <c r="D227" s="227" t="s">
        <v>169</v>
      </c>
      <c r="E227" s="243" t="s">
        <v>1</v>
      </c>
      <c r="F227" s="244" t="s">
        <v>1543</v>
      </c>
      <c r="G227" s="242"/>
      <c r="H227" s="245">
        <v>211</v>
      </c>
      <c r="I227" s="246"/>
      <c r="J227" s="242"/>
      <c r="K227" s="242"/>
      <c r="L227" s="247"/>
      <c r="M227" s="248"/>
      <c r="N227" s="249"/>
      <c r="O227" s="249"/>
      <c r="P227" s="249"/>
      <c r="Q227" s="249"/>
      <c r="R227" s="249"/>
      <c r="S227" s="249"/>
      <c r="T227" s="250"/>
      <c r="AT227" s="251" t="s">
        <v>169</v>
      </c>
      <c r="AU227" s="251" t="s">
        <v>79</v>
      </c>
      <c r="AV227" s="13" t="s">
        <v>79</v>
      </c>
      <c r="AW227" s="13" t="s">
        <v>34</v>
      </c>
      <c r="AX227" s="13" t="s">
        <v>71</v>
      </c>
      <c r="AY227" s="251" t="s">
        <v>156</v>
      </c>
    </row>
    <row r="228" s="12" customFormat="1">
      <c r="B228" s="231"/>
      <c r="C228" s="232"/>
      <c r="D228" s="227" t="s">
        <v>169</v>
      </c>
      <c r="E228" s="233" t="s">
        <v>1</v>
      </c>
      <c r="F228" s="234" t="s">
        <v>1553</v>
      </c>
      <c r="G228" s="232"/>
      <c r="H228" s="233" t="s">
        <v>1</v>
      </c>
      <c r="I228" s="235"/>
      <c r="J228" s="232"/>
      <c r="K228" s="232"/>
      <c r="L228" s="236"/>
      <c r="M228" s="237"/>
      <c r="N228" s="238"/>
      <c r="O228" s="238"/>
      <c r="P228" s="238"/>
      <c r="Q228" s="238"/>
      <c r="R228" s="238"/>
      <c r="S228" s="238"/>
      <c r="T228" s="239"/>
      <c r="AT228" s="240" t="s">
        <v>169</v>
      </c>
      <c r="AU228" s="240" t="s">
        <v>79</v>
      </c>
      <c r="AV228" s="12" t="s">
        <v>21</v>
      </c>
      <c r="AW228" s="12" t="s">
        <v>34</v>
      </c>
      <c r="AX228" s="12" t="s">
        <v>71</v>
      </c>
      <c r="AY228" s="240" t="s">
        <v>156</v>
      </c>
    </row>
    <row r="229" s="13" customFormat="1">
      <c r="B229" s="241"/>
      <c r="C229" s="242"/>
      <c r="D229" s="227" t="s">
        <v>169</v>
      </c>
      <c r="E229" s="243" t="s">
        <v>1</v>
      </c>
      <c r="F229" s="244" t="s">
        <v>1545</v>
      </c>
      <c r="G229" s="242"/>
      <c r="H229" s="245">
        <v>0.002</v>
      </c>
      <c r="I229" s="246"/>
      <c r="J229" s="242"/>
      <c r="K229" s="242"/>
      <c r="L229" s="247"/>
      <c r="M229" s="248"/>
      <c r="N229" s="249"/>
      <c r="O229" s="249"/>
      <c r="P229" s="249"/>
      <c r="Q229" s="249"/>
      <c r="R229" s="249"/>
      <c r="S229" s="249"/>
      <c r="T229" s="250"/>
      <c r="AT229" s="251" t="s">
        <v>169</v>
      </c>
      <c r="AU229" s="251" t="s">
        <v>79</v>
      </c>
      <c r="AV229" s="13" t="s">
        <v>79</v>
      </c>
      <c r="AW229" s="13" t="s">
        <v>34</v>
      </c>
      <c r="AX229" s="13" t="s">
        <v>71</v>
      </c>
      <c r="AY229" s="251" t="s">
        <v>156</v>
      </c>
    </row>
    <row r="230" s="12" customFormat="1">
      <c r="B230" s="231"/>
      <c r="C230" s="232"/>
      <c r="D230" s="227" t="s">
        <v>169</v>
      </c>
      <c r="E230" s="233" t="s">
        <v>1</v>
      </c>
      <c r="F230" s="234" t="s">
        <v>1546</v>
      </c>
      <c r="G230" s="232"/>
      <c r="H230" s="233" t="s">
        <v>1</v>
      </c>
      <c r="I230" s="235"/>
      <c r="J230" s="232"/>
      <c r="K230" s="232"/>
      <c r="L230" s="236"/>
      <c r="M230" s="237"/>
      <c r="N230" s="238"/>
      <c r="O230" s="238"/>
      <c r="P230" s="238"/>
      <c r="Q230" s="238"/>
      <c r="R230" s="238"/>
      <c r="S230" s="238"/>
      <c r="T230" s="239"/>
      <c r="AT230" s="240" t="s">
        <v>169</v>
      </c>
      <c r="AU230" s="240" t="s">
        <v>79</v>
      </c>
      <c r="AV230" s="12" t="s">
        <v>21</v>
      </c>
      <c r="AW230" s="12" t="s">
        <v>34</v>
      </c>
      <c r="AX230" s="12" t="s">
        <v>71</v>
      </c>
      <c r="AY230" s="240" t="s">
        <v>156</v>
      </c>
    </row>
    <row r="231" s="13" customFormat="1">
      <c r="B231" s="241"/>
      <c r="C231" s="242"/>
      <c r="D231" s="227" t="s">
        <v>169</v>
      </c>
      <c r="E231" s="243" t="s">
        <v>1</v>
      </c>
      <c r="F231" s="244" t="s">
        <v>1547</v>
      </c>
      <c r="G231" s="242"/>
      <c r="H231" s="245">
        <v>0.099000000000000005</v>
      </c>
      <c r="I231" s="246"/>
      <c r="J231" s="242"/>
      <c r="K231" s="242"/>
      <c r="L231" s="247"/>
      <c r="M231" s="248"/>
      <c r="N231" s="249"/>
      <c r="O231" s="249"/>
      <c r="P231" s="249"/>
      <c r="Q231" s="249"/>
      <c r="R231" s="249"/>
      <c r="S231" s="249"/>
      <c r="T231" s="250"/>
      <c r="AT231" s="251" t="s">
        <v>169</v>
      </c>
      <c r="AU231" s="251" t="s">
        <v>79</v>
      </c>
      <c r="AV231" s="13" t="s">
        <v>79</v>
      </c>
      <c r="AW231" s="13" t="s">
        <v>34</v>
      </c>
      <c r="AX231" s="13" t="s">
        <v>71</v>
      </c>
      <c r="AY231" s="251" t="s">
        <v>156</v>
      </c>
    </row>
    <row r="232" s="14" customFormat="1">
      <c r="B232" s="252"/>
      <c r="C232" s="253"/>
      <c r="D232" s="227" t="s">
        <v>169</v>
      </c>
      <c r="E232" s="254" t="s">
        <v>1</v>
      </c>
      <c r="F232" s="255" t="s">
        <v>174</v>
      </c>
      <c r="G232" s="253"/>
      <c r="H232" s="256">
        <v>211.101</v>
      </c>
      <c r="I232" s="257"/>
      <c r="J232" s="253"/>
      <c r="K232" s="253"/>
      <c r="L232" s="258"/>
      <c r="M232" s="259"/>
      <c r="N232" s="260"/>
      <c r="O232" s="260"/>
      <c r="P232" s="260"/>
      <c r="Q232" s="260"/>
      <c r="R232" s="260"/>
      <c r="S232" s="260"/>
      <c r="T232" s="261"/>
      <c r="AT232" s="262" t="s">
        <v>169</v>
      </c>
      <c r="AU232" s="262" t="s">
        <v>79</v>
      </c>
      <c r="AV232" s="14" t="s">
        <v>163</v>
      </c>
      <c r="AW232" s="14" t="s">
        <v>34</v>
      </c>
      <c r="AX232" s="14" t="s">
        <v>21</v>
      </c>
      <c r="AY232" s="262" t="s">
        <v>156</v>
      </c>
    </row>
    <row r="233" s="1" customFormat="1" ht="16.5" customHeight="1">
      <c r="B233" s="37"/>
      <c r="C233" s="263" t="s">
        <v>337</v>
      </c>
      <c r="D233" s="263" t="s">
        <v>297</v>
      </c>
      <c r="E233" s="264" t="s">
        <v>1554</v>
      </c>
      <c r="F233" s="265" t="s">
        <v>1555</v>
      </c>
      <c r="G233" s="266" t="s">
        <v>282</v>
      </c>
      <c r="H233" s="267">
        <v>0.002</v>
      </c>
      <c r="I233" s="268"/>
      <c r="J233" s="269">
        <f>ROUND(I233*H233,2)</f>
        <v>0</v>
      </c>
      <c r="K233" s="265" t="s">
        <v>162</v>
      </c>
      <c r="L233" s="270"/>
      <c r="M233" s="271" t="s">
        <v>1</v>
      </c>
      <c r="N233" s="272" t="s">
        <v>42</v>
      </c>
      <c r="O233" s="78"/>
      <c r="P233" s="224">
        <f>O233*H233</f>
        <v>0</v>
      </c>
      <c r="Q233" s="224">
        <v>1</v>
      </c>
      <c r="R233" s="224">
        <f>Q233*H233</f>
        <v>0.002</v>
      </c>
      <c r="S233" s="224">
        <v>0</v>
      </c>
      <c r="T233" s="225">
        <f>S233*H233</f>
        <v>0</v>
      </c>
      <c r="AR233" s="16" t="s">
        <v>221</v>
      </c>
      <c r="AT233" s="16" t="s">
        <v>297</v>
      </c>
      <c r="AU233" s="16" t="s">
        <v>79</v>
      </c>
      <c r="AY233" s="16" t="s">
        <v>156</v>
      </c>
      <c r="BE233" s="226">
        <f>IF(N233="základní",J233,0)</f>
        <v>0</v>
      </c>
      <c r="BF233" s="226">
        <f>IF(N233="snížená",J233,0)</f>
        <v>0</v>
      </c>
      <c r="BG233" s="226">
        <f>IF(N233="zákl. přenesená",J233,0)</f>
        <v>0</v>
      </c>
      <c r="BH233" s="226">
        <f>IF(N233="sníž. přenesená",J233,0)</f>
        <v>0</v>
      </c>
      <c r="BI233" s="226">
        <f>IF(N233="nulová",J233,0)</f>
        <v>0</v>
      </c>
      <c r="BJ233" s="16" t="s">
        <v>21</v>
      </c>
      <c r="BK233" s="226">
        <f>ROUND(I233*H233,2)</f>
        <v>0</v>
      </c>
      <c r="BL233" s="16" t="s">
        <v>163</v>
      </c>
      <c r="BM233" s="16" t="s">
        <v>1556</v>
      </c>
    </row>
    <row r="234" s="1" customFormat="1">
      <c r="B234" s="37"/>
      <c r="C234" s="38"/>
      <c r="D234" s="227" t="s">
        <v>165</v>
      </c>
      <c r="E234" s="38"/>
      <c r="F234" s="228" t="s">
        <v>1555</v>
      </c>
      <c r="G234" s="38"/>
      <c r="H234" s="38"/>
      <c r="I234" s="142"/>
      <c r="J234" s="38"/>
      <c r="K234" s="38"/>
      <c r="L234" s="42"/>
      <c r="M234" s="229"/>
      <c r="N234" s="78"/>
      <c r="O234" s="78"/>
      <c r="P234" s="78"/>
      <c r="Q234" s="78"/>
      <c r="R234" s="78"/>
      <c r="S234" s="78"/>
      <c r="T234" s="79"/>
      <c r="AT234" s="16" t="s">
        <v>165</v>
      </c>
      <c r="AU234" s="16" t="s">
        <v>79</v>
      </c>
    </row>
    <row r="235" s="1" customFormat="1">
      <c r="B235" s="37"/>
      <c r="C235" s="38"/>
      <c r="D235" s="227" t="s">
        <v>189</v>
      </c>
      <c r="E235" s="38"/>
      <c r="F235" s="230" t="s">
        <v>1557</v>
      </c>
      <c r="G235" s="38"/>
      <c r="H235" s="38"/>
      <c r="I235" s="142"/>
      <c r="J235" s="38"/>
      <c r="K235" s="38"/>
      <c r="L235" s="42"/>
      <c r="M235" s="229"/>
      <c r="N235" s="78"/>
      <c r="O235" s="78"/>
      <c r="P235" s="78"/>
      <c r="Q235" s="78"/>
      <c r="R235" s="78"/>
      <c r="S235" s="78"/>
      <c r="T235" s="79"/>
      <c r="AT235" s="16" t="s">
        <v>189</v>
      </c>
      <c r="AU235" s="16" t="s">
        <v>79</v>
      </c>
    </row>
    <row r="236" s="12" customFormat="1">
      <c r="B236" s="231"/>
      <c r="C236" s="232"/>
      <c r="D236" s="227" t="s">
        <v>169</v>
      </c>
      <c r="E236" s="233" t="s">
        <v>1</v>
      </c>
      <c r="F236" s="234" t="s">
        <v>1558</v>
      </c>
      <c r="G236" s="232"/>
      <c r="H236" s="233" t="s">
        <v>1</v>
      </c>
      <c r="I236" s="235"/>
      <c r="J236" s="232"/>
      <c r="K236" s="232"/>
      <c r="L236" s="236"/>
      <c r="M236" s="237"/>
      <c r="N236" s="238"/>
      <c r="O236" s="238"/>
      <c r="P236" s="238"/>
      <c r="Q236" s="238"/>
      <c r="R236" s="238"/>
      <c r="S236" s="238"/>
      <c r="T236" s="239"/>
      <c r="AT236" s="240" t="s">
        <v>169</v>
      </c>
      <c r="AU236" s="240" t="s">
        <v>79</v>
      </c>
      <c r="AV236" s="12" t="s">
        <v>21</v>
      </c>
      <c r="AW236" s="12" t="s">
        <v>34</v>
      </c>
      <c r="AX236" s="12" t="s">
        <v>71</v>
      </c>
      <c r="AY236" s="240" t="s">
        <v>156</v>
      </c>
    </row>
    <row r="237" s="13" customFormat="1">
      <c r="B237" s="241"/>
      <c r="C237" s="242"/>
      <c r="D237" s="227" t="s">
        <v>169</v>
      </c>
      <c r="E237" s="243" t="s">
        <v>1</v>
      </c>
      <c r="F237" s="244" t="s">
        <v>1545</v>
      </c>
      <c r="G237" s="242"/>
      <c r="H237" s="245">
        <v>0.002</v>
      </c>
      <c r="I237" s="246"/>
      <c r="J237" s="242"/>
      <c r="K237" s="242"/>
      <c r="L237" s="247"/>
      <c r="M237" s="248"/>
      <c r="N237" s="249"/>
      <c r="O237" s="249"/>
      <c r="P237" s="249"/>
      <c r="Q237" s="249"/>
      <c r="R237" s="249"/>
      <c r="S237" s="249"/>
      <c r="T237" s="250"/>
      <c r="AT237" s="251" t="s">
        <v>169</v>
      </c>
      <c r="AU237" s="251" t="s">
        <v>79</v>
      </c>
      <c r="AV237" s="13" t="s">
        <v>79</v>
      </c>
      <c r="AW237" s="13" t="s">
        <v>34</v>
      </c>
      <c r="AX237" s="13" t="s">
        <v>71</v>
      </c>
      <c r="AY237" s="251" t="s">
        <v>156</v>
      </c>
    </row>
    <row r="238" s="14" customFormat="1">
      <c r="B238" s="252"/>
      <c r="C238" s="253"/>
      <c r="D238" s="227" t="s">
        <v>169</v>
      </c>
      <c r="E238" s="254" t="s">
        <v>1</v>
      </c>
      <c r="F238" s="255" t="s">
        <v>174</v>
      </c>
      <c r="G238" s="253"/>
      <c r="H238" s="256">
        <v>0.002</v>
      </c>
      <c r="I238" s="257"/>
      <c r="J238" s="253"/>
      <c r="K238" s="253"/>
      <c r="L238" s="258"/>
      <c r="M238" s="259"/>
      <c r="N238" s="260"/>
      <c r="O238" s="260"/>
      <c r="P238" s="260"/>
      <c r="Q238" s="260"/>
      <c r="R238" s="260"/>
      <c r="S238" s="260"/>
      <c r="T238" s="261"/>
      <c r="AT238" s="262" t="s">
        <v>169</v>
      </c>
      <c r="AU238" s="262" t="s">
        <v>79</v>
      </c>
      <c r="AV238" s="14" t="s">
        <v>163</v>
      </c>
      <c r="AW238" s="14" t="s">
        <v>34</v>
      </c>
      <c r="AX238" s="14" t="s">
        <v>21</v>
      </c>
      <c r="AY238" s="262" t="s">
        <v>156</v>
      </c>
    </row>
    <row r="239" s="1" customFormat="1" ht="16.5" customHeight="1">
      <c r="B239" s="37"/>
      <c r="C239" s="263" t="s">
        <v>342</v>
      </c>
      <c r="D239" s="263" t="s">
        <v>297</v>
      </c>
      <c r="E239" s="264" t="s">
        <v>1559</v>
      </c>
      <c r="F239" s="265" t="s">
        <v>1560</v>
      </c>
      <c r="G239" s="266" t="s">
        <v>282</v>
      </c>
      <c r="H239" s="267">
        <v>0.099000000000000005</v>
      </c>
      <c r="I239" s="268"/>
      <c r="J239" s="269">
        <f>ROUND(I239*H239,2)</f>
        <v>0</v>
      </c>
      <c r="K239" s="265" t="s">
        <v>1</v>
      </c>
      <c r="L239" s="270"/>
      <c r="M239" s="271" t="s">
        <v>1</v>
      </c>
      <c r="N239" s="272" t="s">
        <v>42</v>
      </c>
      <c r="O239" s="78"/>
      <c r="P239" s="224">
        <f>O239*H239</f>
        <v>0</v>
      </c>
      <c r="Q239" s="224">
        <v>1</v>
      </c>
      <c r="R239" s="224">
        <f>Q239*H239</f>
        <v>0.099000000000000005</v>
      </c>
      <c r="S239" s="224">
        <v>0</v>
      </c>
      <c r="T239" s="225">
        <f>S239*H239</f>
        <v>0</v>
      </c>
      <c r="AR239" s="16" t="s">
        <v>221</v>
      </c>
      <c r="AT239" s="16" t="s">
        <v>297</v>
      </c>
      <c r="AU239" s="16" t="s">
        <v>79</v>
      </c>
      <c r="AY239" s="16" t="s">
        <v>156</v>
      </c>
      <c r="BE239" s="226">
        <f>IF(N239="základní",J239,0)</f>
        <v>0</v>
      </c>
      <c r="BF239" s="226">
        <f>IF(N239="snížená",J239,0)</f>
        <v>0</v>
      </c>
      <c r="BG239" s="226">
        <f>IF(N239="zákl. přenesená",J239,0)</f>
        <v>0</v>
      </c>
      <c r="BH239" s="226">
        <f>IF(N239="sníž. přenesená",J239,0)</f>
        <v>0</v>
      </c>
      <c r="BI239" s="226">
        <f>IF(N239="nulová",J239,0)</f>
        <v>0</v>
      </c>
      <c r="BJ239" s="16" t="s">
        <v>21</v>
      </c>
      <c r="BK239" s="226">
        <f>ROUND(I239*H239,2)</f>
        <v>0</v>
      </c>
      <c r="BL239" s="16" t="s">
        <v>163</v>
      </c>
      <c r="BM239" s="16" t="s">
        <v>1561</v>
      </c>
    </row>
    <row r="240" s="1" customFormat="1">
      <c r="B240" s="37"/>
      <c r="C240" s="38"/>
      <c r="D240" s="227" t="s">
        <v>165</v>
      </c>
      <c r="E240" s="38"/>
      <c r="F240" s="228" t="s">
        <v>1562</v>
      </c>
      <c r="G240" s="38"/>
      <c r="H240" s="38"/>
      <c r="I240" s="142"/>
      <c r="J240" s="38"/>
      <c r="K240" s="38"/>
      <c r="L240" s="42"/>
      <c r="M240" s="229"/>
      <c r="N240" s="78"/>
      <c r="O240" s="78"/>
      <c r="P240" s="78"/>
      <c r="Q240" s="78"/>
      <c r="R240" s="78"/>
      <c r="S240" s="78"/>
      <c r="T240" s="79"/>
      <c r="AT240" s="16" t="s">
        <v>165</v>
      </c>
      <c r="AU240" s="16" t="s">
        <v>79</v>
      </c>
    </row>
    <row r="241" s="1" customFormat="1">
      <c r="B241" s="37"/>
      <c r="C241" s="38"/>
      <c r="D241" s="227" t="s">
        <v>189</v>
      </c>
      <c r="E241" s="38"/>
      <c r="F241" s="230" t="s">
        <v>1563</v>
      </c>
      <c r="G241" s="38"/>
      <c r="H241" s="38"/>
      <c r="I241" s="142"/>
      <c r="J241" s="38"/>
      <c r="K241" s="38"/>
      <c r="L241" s="42"/>
      <c r="M241" s="229"/>
      <c r="N241" s="78"/>
      <c r="O241" s="78"/>
      <c r="P241" s="78"/>
      <c r="Q241" s="78"/>
      <c r="R241" s="78"/>
      <c r="S241" s="78"/>
      <c r="T241" s="79"/>
      <c r="AT241" s="16" t="s">
        <v>189</v>
      </c>
      <c r="AU241" s="16" t="s">
        <v>79</v>
      </c>
    </row>
    <row r="242" s="13" customFormat="1">
      <c r="B242" s="241"/>
      <c r="C242" s="242"/>
      <c r="D242" s="227" t="s">
        <v>169</v>
      </c>
      <c r="E242" s="243" t="s">
        <v>1</v>
      </c>
      <c r="F242" s="244" t="s">
        <v>1564</v>
      </c>
      <c r="G242" s="242"/>
      <c r="H242" s="245">
        <v>0.099000000000000005</v>
      </c>
      <c r="I242" s="246"/>
      <c r="J242" s="242"/>
      <c r="K242" s="242"/>
      <c r="L242" s="247"/>
      <c r="M242" s="248"/>
      <c r="N242" s="249"/>
      <c r="O242" s="249"/>
      <c r="P242" s="249"/>
      <c r="Q242" s="249"/>
      <c r="R242" s="249"/>
      <c r="S242" s="249"/>
      <c r="T242" s="250"/>
      <c r="AT242" s="251" t="s">
        <v>169</v>
      </c>
      <c r="AU242" s="251" t="s">
        <v>79</v>
      </c>
      <c r="AV242" s="13" t="s">
        <v>79</v>
      </c>
      <c r="AW242" s="13" t="s">
        <v>34</v>
      </c>
      <c r="AX242" s="13" t="s">
        <v>21</v>
      </c>
      <c r="AY242" s="251" t="s">
        <v>156</v>
      </c>
    </row>
    <row r="243" s="1" customFormat="1" ht="16.5" customHeight="1">
      <c r="B243" s="37"/>
      <c r="C243" s="263" t="s">
        <v>349</v>
      </c>
      <c r="D243" s="263" t="s">
        <v>297</v>
      </c>
      <c r="E243" s="264" t="s">
        <v>1565</v>
      </c>
      <c r="F243" s="265" t="s">
        <v>1566</v>
      </c>
      <c r="G243" s="266" t="s">
        <v>1567</v>
      </c>
      <c r="H243" s="267">
        <v>0.19800000000000001</v>
      </c>
      <c r="I243" s="268"/>
      <c r="J243" s="269">
        <f>ROUND(I243*H243,2)</f>
        <v>0</v>
      </c>
      <c r="K243" s="265" t="s">
        <v>904</v>
      </c>
      <c r="L243" s="270"/>
      <c r="M243" s="271" t="s">
        <v>1</v>
      </c>
      <c r="N243" s="272" t="s">
        <v>42</v>
      </c>
      <c r="O243" s="78"/>
      <c r="P243" s="224">
        <f>O243*H243</f>
        <v>0</v>
      </c>
      <c r="Q243" s="224">
        <v>0.49399999999999999</v>
      </c>
      <c r="R243" s="224">
        <f>Q243*H243</f>
        <v>0.09781200000000001</v>
      </c>
      <c r="S243" s="224">
        <v>0</v>
      </c>
      <c r="T243" s="225">
        <f>S243*H243</f>
        <v>0</v>
      </c>
      <c r="AR243" s="16" t="s">
        <v>221</v>
      </c>
      <c r="AT243" s="16" t="s">
        <v>297</v>
      </c>
      <c r="AU243" s="16" t="s">
        <v>79</v>
      </c>
      <c r="AY243" s="16" t="s">
        <v>156</v>
      </c>
      <c r="BE243" s="226">
        <f>IF(N243="základní",J243,0)</f>
        <v>0</v>
      </c>
      <c r="BF243" s="226">
        <f>IF(N243="snížená",J243,0)</f>
        <v>0</v>
      </c>
      <c r="BG243" s="226">
        <f>IF(N243="zákl. přenesená",J243,0)</f>
        <v>0</v>
      </c>
      <c r="BH243" s="226">
        <f>IF(N243="sníž. přenesená",J243,0)</f>
        <v>0</v>
      </c>
      <c r="BI243" s="226">
        <f>IF(N243="nulová",J243,0)</f>
        <v>0</v>
      </c>
      <c r="BJ243" s="16" t="s">
        <v>21</v>
      </c>
      <c r="BK243" s="226">
        <f>ROUND(I243*H243,2)</f>
        <v>0</v>
      </c>
      <c r="BL243" s="16" t="s">
        <v>163</v>
      </c>
      <c r="BM243" s="16" t="s">
        <v>1568</v>
      </c>
    </row>
    <row r="244" s="1" customFormat="1">
      <c r="B244" s="37"/>
      <c r="C244" s="38"/>
      <c r="D244" s="227" t="s">
        <v>165</v>
      </c>
      <c r="E244" s="38"/>
      <c r="F244" s="228" t="s">
        <v>1569</v>
      </c>
      <c r="G244" s="38"/>
      <c r="H244" s="38"/>
      <c r="I244" s="142"/>
      <c r="J244" s="38"/>
      <c r="K244" s="38"/>
      <c r="L244" s="42"/>
      <c r="M244" s="229"/>
      <c r="N244" s="78"/>
      <c r="O244" s="78"/>
      <c r="P244" s="78"/>
      <c r="Q244" s="78"/>
      <c r="R244" s="78"/>
      <c r="S244" s="78"/>
      <c r="T244" s="79"/>
      <c r="AT244" s="16" t="s">
        <v>165</v>
      </c>
      <c r="AU244" s="16" t="s">
        <v>79</v>
      </c>
    </row>
    <row r="245" s="12" customFormat="1">
      <c r="B245" s="231"/>
      <c r="C245" s="232"/>
      <c r="D245" s="227" t="s">
        <v>169</v>
      </c>
      <c r="E245" s="233" t="s">
        <v>1</v>
      </c>
      <c r="F245" s="234" t="s">
        <v>1570</v>
      </c>
      <c r="G245" s="232"/>
      <c r="H245" s="233" t="s">
        <v>1</v>
      </c>
      <c r="I245" s="235"/>
      <c r="J245" s="232"/>
      <c r="K245" s="232"/>
      <c r="L245" s="236"/>
      <c r="M245" s="237"/>
      <c r="N245" s="238"/>
      <c r="O245" s="238"/>
      <c r="P245" s="238"/>
      <c r="Q245" s="238"/>
      <c r="R245" s="238"/>
      <c r="S245" s="238"/>
      <c r="T245" s="239"/>
      <c r="AT245" s="240" t="s">
        <v>169</v>
      </c>
      <c r="AU245" s="240" t="s">
        <v>79</v>
      </c>
      <c r="AV245" s="12" t="s">
        <v>21</v>
      </c>
      <c r="AW245" s="12" t="s">
        <v>34</v>
      </c>
      <c r="AX245" s="12" t="s">
        <v>71</v>
      </c>
      <c r="AY245" s="240" t="s">
        <v>156</v>
      </c>
    </row>
    <row r="246" s="13" customFormat="1">
      <c r="B246" s="241"/>
      <c r="C246" s="242"/>
      <c r="D246" s="227" t="s">
        <v>169</v>
      </c>
      <c r="E246" s="243" t="s">
        <v>1</v>
      </c>
      <c r="F246" s="244" t="s">
        <v>1571</v>
      </c>
      <c r="G246" s="242"/>
      <c r="H246" s="245">
        <v>0.19800000000000001</v>
      </c>
      <c r="I246" s="246"/>
      <c r="J246" s="242"/>
      <c r="K246" s="242"/>
      <c r="L246" s="247"/>
      <c r="M246" s="248"/>
      <c r="N246" s="249"/>
      <c r="O246" s="249"/>
      <c r="P246" s="249"/>
      <c r="Q246" s="249"/>
      <c r="R246" s="249"/>
      <c r="S246" s="249"/>
      <c r="T246" s="250"/>
      <c r="AT246" s="251" t="s">
        <v>169</v>
      </c>
      <c r="AU246" s="251" t="s">
        <v>79</v>
      </c>
      <c r="AV246" s="13" t="s">
        <v>79</v>
      </c>
      <c r="AW246" s="13" t="s">
        <v>34</v>
      </c>
      <c r="AX246" s="13" t="s">
        <v>71</v>
      </c>
      <c r="AY246" s="251" t="s">
        <v>156</v>
      </c>
    </row>
    <row r="247" s="14" customFormat="1">
      <c r="B247" s="252"/>
      <c r="C247" s="253"/>
      <c r="D247" s="227" t="s">
        <v>169</v>
      </c>
      <c r="E247" s="254" t="s">
        <v>1</v>
      </c>
      <c r="F247" s="255" t="s">
        <v>174</v>
      </c>
      <c r="G247" s="253"/>
      <c r="H247" s="256">
        <v>0.19800000000000001</v>
      </c>
      <c r="I247" s="257"/>
      <c r="J247" s="253"/>
      <c r="K247" s="253"/>
      <c r="L247" s="258"/>
      <c r="M247" s="259"/>
      <c r="N247" s="260"/>
      <c r="O247" s="260"/>
      <c r="P247" s="260"/>
      <c r="Q247" s="260"/>
      <c r="R247" s="260"/>
      <c r="S247" s="260"/>
      <c r="T247" s="261"/>
      <c r="AT247" s="262" t="s">
        <v>169</v>
      </c>
      <c r="AU247" s="262" t="s">
        <v>79</v>
      </c>
      <c r="AV247" s="14" t="s">
        <v>163</v>
      </c>
      <c r="AW247" s="14" t="s">
        <v>34</v>
      </c>
      <c r="AX247" s="14" t="s">
        <v>21</v>
      </c>
      <c r="AY247" s="262" t="s">
        <v>156</v>
      </c>
    </row>
    <row r="248" s="1" customFormat="1" ht="16.5" customHeight="1">
      <c r="B248" s="37"/>
      <c r="C248" s="263" t="s">
        <v>356</v>
      </c>
      <c r="D248" s="263" t="s">
        <v>297</v>
      </c>
      <c r="E248" s="264" t="s">
        <v>1572</v>
      </c>
      <c r="F248" s="265" t="s">
        <v>1573</v>
      </c>
      <c r="G248" s="266" t="s">
        <v>1567</v>
      </c>
      <c r="H248" s="267">
        <v>0.19800000000000001</v>
      </c>
      <c r="I248" s="268"/>
      <c r="J248" s="269">
        <f>ROUND(I248*H248,2)</f>
        <v>0</v>
      </c>
      <c r="K248" s="265" t="s">
        <v>904</v>
      </c>
      <c r="L248" s="270"/>
      <c r="M248" s="271" t="s">
        <v>1</v>
      </c>
      <c r="N248" s="272" t="s">
        <v>42</v>
      </c>
      <c r="O248" s="78"/>
      <c r="P248" s="224">
        <f>O248*H248</f>
        <v>0</v>
      </c>
      <c r="Q248" s="224">
        <v>0.11</v>
      </c>
      <c r="R248" s="224">
        <f>Q248*H248</f>
        <v>0.021780000000000001</v>
      </c>
      <c r="S248" s="224">
        <v>0</v>
      </c>
      <c r="T248" s="225">
        <f>S248*H248</f>
        <v>0</v>
      </c>
      <c r="AR248" s="16" t="s">
        <v>221</v>
      </c>
      <c r="AT248" s="16" t="s">
        <v>297</v>
      </c>
      <c r="AU248" s="16" t="s">
        <v>79</v>
      </c>
      <c r="AY248" s="16" t="s">
        <v>156</v>
      </c>
      <c r="BE248" s="226">
        <f>IF(N248="základní",J248,0)</f>
        <v>0</v>
      </c>
      <c r="BF248" s="226">
        <f>IF(N248="snížená",J248,0)</f>
        <v>0</v>
      </c>
      <c r="BG248" s="226">
        <f>IF(N248="zákl. přenesená",J248,0)</f>
        <v>0</v>
      </c>
      <c r="BH248" s="226">
        <f>IF(N248="sníž. přenesená",J248,0)</f>
        <v>0</v>
      </c>
      <c r="BI248" s="226">
        <f>IF(N248="nulová",J248,0)</f>
        <v>0</v>
      </c>
      <c r="BJ248" s="16" t="s">
        <v>21</v>
      </c>
      <c r="BK248" s="226">
        <f>ROUND(I248*H248,2)</f>
        <v>0</v>
      </c>
      <c r="BL248" s="16" t="s">
        <v>163</v>
      </c>
      <c r="BM248" s="16" t="s">
        <v>1574</v>
      </c>
    </row>
    <row r="249" s="1" customFormat="1">
      <c r="B249" s="37"/>
      <c r="C249" s="38"/>
      <c r="D249" s="227" t="s">
        <v>165</v>
      </c>
      <c r="E249" s="38"/>
      <c r="F249" s="228" t="s">
        <v>1575</v>
      </c>
      <c r="G249" s="38"/>
      <c r="H249" s="38"/>
      <c r="I249" s="142"/>
      <c r="J249" s="38"/>
      <c r="K249" s="38"/>
      <c r="L249" s="42"/>
      <c r="M249" s="229"/>
      <c r="N249" s="78"/>
      <c r="O249" s="78"/>
      <c r="P249" s="78"/>
      <c r="Q249" s="78"/>
      <c r="R249" s="78"/>
      <c r="S249" s="78"/>
      <c r="T249" s="79"/>
      <c r="AT249" s="16" t="s">
        <v>165</v>
      </c>
      <c r="AU249" s="16" t="s">
        <v>79</v>
      </c>
    </row>
    <row r="250" s="12" customFormat="1">
      <c r="B250" s="231"/>
      <c r="C250" s="232"/>
      <c r="D250" s="227" t="s">
        <v>169</v>
      </c>
      <c r="E250" s="233" t="s">
        <v>1</v>
      </c>
      <c r="F250" s="234" t="s">
        <v>1576</v>
      </c>
      <c r="G250" s="232"/>
      <c r="H250" s="233" t="s">
        <v>1</v>
      </c>
      <c r="I250" s="235"/>
      <c r="J250" s="232"/>
      <c r="K250" s="232"/>
      <c r="L250" s="236"/>
      <c r="M250" s="237"/>
      <c r="N250" s="238"/>
      <c r="O250" s="238"/>
      <c r="P250" s="238"/>
      <c r="Q250" s="238"/>
      <c r="R250" s="238"/>
      <c r="S250" s="238"/>
      <c r="T250" s="239"/>
      <c r="AT250" s="240" t="s">
        <v>169</v>
      </c>
      <c r="AU250" s="240" t="s">
        <v>79</v>
      </c>
      <c r="AV250" s="12" t="s">
        <v>21</v>
      </c>
      <c r="AW250" s="12" t="s">
        <v>34</v>
      </c>
      <c r="AX250" s="12" t="s">
        <v>71</v>
      </c>
      <c r="AY250" s="240" t="s">
        <v>156</v>
      </c>
    </row>
    <row r="251" s="13" customFormat="1">
      <c r="B251" s="241"/>
      <c r="C251" s="242"/>
      <c r="D251" s="227" t="s">
        <v>169</v>
      </c>
      <c r="E251" s="243" t="s">
        <v>1</v>
      </c>
      <c r="F251" s="244" t="s">
        <v>1577</v>
      </c>
      <c r="G251" s="242"/>
      <c r="H251" s="245">
        <v>0.19800000000000001</v>
      </c>
      <c r="I251" s="246"/>
      <c r="J251" s="242"/>
      <c r="K251" s="242"/>
      <c r="L251" s="247"/>
      <c r="M251" s="248"/>
      <c r="N251" s="249"/>
      <c r="O251" s="249"/>
      <c r="P251" s="249"/>
      <c r="Q251" s="249"/>
      <c r="R251" s="249"/>
      <c r="S251" s="249"/>
      <c r="T251" s="250"/>
      <c r="AT251" s="251" t="s">
        <v>169</v>
      </c>
      <c r="AU251" s="251" t="s">
        <v>79</v>
      </c>
      <c r="AV251" s="13" t="s">
        <v>79</v>
      </c>
      <c r="AW251" s="13" t="s">
        <v>34</v>
      </c>
      <c r="AX251" s="13" t="s">
        <v>21</v>
      </c>
      <c r="AY251" s="251" t="s">
        <v>156</v>
      </c>
    </row>
    <row r="252" s="1" customFormat="1" ht="16.5" customHeight="1">
      <c r="B252" s="37"/>
      <c r="C252" s="263" t="s">
        <v>361</v>
      </c>
      <c r="D252" s="263" t="s">
        <v>297</v>
      </c>
      <c r="E252" s="264" t="s">
        <v>1578</v>
      </c>
      <c r="F252" s="265" t="s">
        <v>1579</v>
      </c>
      <c r="G252" s="266" t="s">
        <v>1567</v>
      </c>
      <c r="H252" s="267">
        <v>0.39600000000000002</v>
      </c>
      <c r="I252" s="268"/>
      <c r="J252" s="269">
        <f>ROUND(I252*H252,2)</f>
        <v>0</v>
      </c>
      <c r="K252" s="265" t="s">
        <v>904</v>
      </c>
      <c r="L252" s="270"/>
      <c r="M252" s="271" t="s">
        <v>1</v>
      </c>
      <c r="N252" s="272" t="s">
        <v>42</v>
      </c>
      <c r="O252" s="78"/>
      <c r="P252" s="224">
        <f>O252*H252</f>
        <v>0</v>
      </c>
      <c r="Q252" s="224">
        <v>0.032300000000000002</v>
      </c>
      <c r="R252" s="224">
        <f>Q252*H252</f>
        <v>0.012790800000000002</v>
      </c>
      <c r="S252" s="224">
        <v>0</v>
      </c>
      <c r="T252" s="225">
        <f>S252*H252</f>
        <v>0</v>
      </c>
      <c r="AR252" s="16" t="s">
        <v>221</v>
      </c>
      <c r="AT252" s="16" t="s">
        <v>297</v>
      </c>
      <c r="AU252" s="16" t="s">
        <v>79</v>
      </c>
      <c r="AY252" s="16" t="s">
        <v>156</v>
      </c>
      <c r="BE252" s="226">
        <f>IF(N252="základní",J252,0)</f>
        <v>0</v>
      </c>
      <c r="BF252" s="226">
        <f>IF(N252="snížená",J252,0)</f>
        <v>0</v>
      </c>
      <c r="BG252" s="226">
        <f>IF(N252="zákl. přenesená",J252,0)</f>
        <v>0</v>
      </c>
      <c r="BH252" s="226">
        <f>IF(N252="sníž. přenesená",J252,0)</f>
        <v>0</v>
      </c>
      <c r="BI252" s="226">
        <f>IF(N252="nulová",J252,0)</f>
        <v>0</v>
      </c>
      <c r="BJ252" s="16" t="s">
        <v>21</v>
      </c>
      <c r="BK252" s="226">
        <f>ROUND(I252*H252,2)</f>
        <v>0</v>
      </c>
      <c r="BL252" s="16" t="s">
        <v>163</v>
      </c>
      <c r="BM252" s="16" t="s">
        <v>1580</v>
      </c>
    </row>
    <row r="253" s="1" customFormat="1">
      <c r="B253" s="37"/>
      <c r="C253" s="38"/>
      <c r="D253" s="227" t="s">
        <v>165</v>
      </c>
      <c r="E253" s="38"/>
      <c r="F253" s="228" t="s">
        <v>1581</v>
      </c>
      <c r="G253" s="38"/>
      <c r="H253" s="38"/>
      <c r="I253" s="142"/>
      <c r="J253" s="38"/>
      <c r="K253" s="38"/>
      <c r="L253" s="42"/>
      <c r="M253" s="229"/>
      <c r="N253" s="78"/>
      <c r="O253" s="78"/>
      <c r="P253" s="78"/>
      <c r="Q253" s="78"/>
      <c r="R253" s="78"/>
      <c r="S253" s="78"/>
      <c r="T253" s="79"/>
      <c r="AT253" s="16" t="s">
        <v>165</v>
      </c>
      <c r="AU253" s="16" t="s">
        <v>79</v>
      </c>
    </row>
    <row r="254" s="1" customFormat="1">
      <c r="B254" s="37"/>
      <c r="C254" s="38"/>
      <c r="D254" s="227" t="s">
        <v>189</v>
      </c>
      <c r="E254" s="38"/>
      <c r="F254" s="230" t="s">
        <v>1582</v>
      </c>
      <c r="G254" s="38"/>
      <c r="H254" s="38"/>
      <c r="I254" s="142"/>
      <c r="J254" s="38"/>
      <c r="K254" s="38"/>
      <c r="L254" s="42"/>
      <c r="M254" s="229"/>
      <c r="N254" s="78"/>
      <c r="O254" s="78"/>
      <c r="P254" s="78"/>
      <c r="Q254" s="78"/>
      <c r="R254" s="78"/>
      <c r="S254" s="78"/>
      <c r="T254" s="79"/>
      <c r="AT254" s="16" t="s">
        <v>189</v>
      </c>
      <c r="AU254" s="16" t="s">
        <v>79</v>
      </c>
    </row>
    <row r="255" s="13" customFormat="1">
      <c r="B255" s="241"/>
      <c r="C255" s="242"/>
      <c r="D255" s="227" t="s">
        <v>169</v>
      </c>
      <c r="E255" s="243" t="s">
        <v>1</v>
      </c>
      <c r="F255" s="244" t="s">
        <v>1583</v>
      </c>
      <c r="G255" s="242"/>
      <c r="H255" s="245">
        <v>0.39600000000000002</v>
      </c>
      <c r="I255" s="246"/>
      <c r="J255" s="242"/>
      <c r="K255" s="242"/>
      <c r="L255" s="247"/>
      <c r="M255" s="248"/>
      <c r="N255" s="249"/>
      <c r="O255" s="249"/>
      <c r="P255" s="249"/>
      <c r="Q255" s="249"/>
      <c r="R255" s="249"/>
      <c r="S255" s="249"/>
      <c r="T255" s="250"/>
      <c r="AT255" s="251" t="s">
        <v>169</v>
      </c>
      <c r="AU255" s="251" t="s">
        <v>79</v>
      </c>
      <c r="AV255" s="13" t="s">
        <v>79</v>
      </c>
      <c r="AW255" s="13" t="s">
        <v>34</v>
      </c>
      <c r="AX255" s="13" t="s">
        <v>21</v>
      </c>
      <c r="AY255" s="251" t="s">
        <v>156</v>
      </c>
    </row>
    <row r="256" s="1" customFormat="1" ht="16.5" customHeight="1">
      <c r="B256" s="37"/>
      <c r="C256" s="215" t="s">
        <v>371</v>
      </c>
      <c r="D256" s="215" t="s">
        <v>158</v>
      </c>
      <c r="E256" s="216" t="s">
        <v>416</v>
      </c>
      <c r="F256" s="217" t="s">
        <v>417</v>
      </c>
      <c r="G256" s="218" t="s">
        <v>161</v>
      </c>
      <c r="H256" s="219">
        <v>1.3520000000000001</v>
      </c>
      <c r="I256" s="220"/>
      <c r="J256" s="221">
        <f>ROUND(I256*H256,2)</f>
        <v>0</v>
      </c>
      <c r="K256" s="217" t="s">
        <v>162</v>
      </c>
      <c r="L256" s="42"/>
      <c r="M256" s="222" t="s">
        <v>1</v>
      </c>
      <c r="N256" s="223" t="s">
        <v>42</v>
      </c>
      <c r="O256" s="78"/>
      <c r="P256" s="224">
        <f>O256*H256</f>
        <v>0</v>
      </c>
      <c r="Q256" s="224">
        <v>0.02102</v>
      </c>
      <c r="R256" s="224">
        <f>Q256*H256</f>
        <v>0.028419040000000003</v>
      </c>
      <c r="S256" s="224">
        <v>0</v>
      </c>
      <c r="T256" s="225">
        <f>S256*H256</f>
        <v>0</v>
      </c>
      <c r="AR256" s="16" t="s">
        <v>163</v>
      </c>
      <c r="AT256" s="16" t="s">
        <v>158</v>
      </c>
      <c r="AU256" s="16" t="s">
        <v>79</v>
      </c>
      <c r="AY256" s="16" t="s">
        <v>156</v>
      </c>
      <c r="BE256" s="226">
        <f>IF(N256="základní",J256,0)</f>
        <v>0</v>
      </c>
      <c r="BF256" s="226">
        <f>IF(N256="snížená",J256,0)</f>
        <v>0</v>
      </c>
      <c r="BG256" s="226">
        <f>IF(N256="zákl. přenesená",J256,0)</f>
        <v>0</v>
      </c>
      <c r="BH256" s="226">
        <f>IF(N256="sníž. přenesená",J256,0)</f>
        <v>0</v>
      </c>
      <c r="BI256" s="226">
        <f>IF(N256="nulová",J256,0)</f>
        <v>0</v>
      </c>
      <c r="BJ256" s="16" t="s">
        <v>21</v>
      </c>
      <c r="BK256" s="226">
        <f>ROUND(I256*H256,2)</f>
        <v>0</v>
      </c>
      <c r="BL256" s="16" t="s">
        <v>163</v>
      </c>
      <c r="BM256" s="16" t="s">
        <v>1584</v>
      </c>
    </row>
    <row r="257" s="1" customFormat="1">
      <c r="B257" s="37"/>
      <c r="C257" s="38"/>
      <c r="D257" s="227" t="s">
        <v>165</v>
      </c>
      <c r="E257" s="38"/>
      <c r="F257" s="228" t="s">
        <v>419</v>
      </c>
      <c r="G257" s="38"/>
      <c r="H257" s="38"/>
      <c r="I257" s="142"/>
      <c r="J257" s="38"/>
      <c r="K257" s="38"/>
      <c r="L257" s="42"/>
      <c r="M257" s="229"/>
      <c r="N257" s="78"/>
      <c r="O257" s="78"/>
      <c r="P257" s="78"/>
      <c r="Q257" s="78"/>
      <c r="R257" s="78"/>
      <c r="S257" s="78"/>
      <c r="T257" s="79"/>
      <c r="AT257" s="16" t="s">
        <v>165</v>
      </c>
      <c r="AU257" s="16" t="s">
        <v>79</v>
      </c>
    </row>
    <row r="258" s="1" customFormat="1">
      <c r="B258" s="37"/>
      <c r="C258" s="38"/>
      <c r="D258" s="227" t="s">
        <v>167</v>
      </c>
      <c r="E258" s="38"/>
      <c r="F258" s="230" t="s">
        <v>420</v>
      </c>
      <c r="G258" s="38"/>
      <c r="H258" s="38"/>
      <c r="I258" s="142"/>
      <c r="J258" s="38"/>
      <c r="K258" s="38"/>
      <c r="L258" s="42"/>
      <c r="M258" s="229"/>
      <c r="N258" s="78"/>
      <c r="O258" s="78"/>
      <c r="P258" s="78"/>
      <c r="Q258" s="78"/>
      <c r="R258" s="78"/>
      <c r="S258" s="78"/>
      <c r="T258" s="79"/>
      <c r="AT258" s="16" t="s">
        <v>167</v>
      </c>
      <c r="AU258" s="16" t="s">
        <v>79</v>
      </c>
    </row>
    <row r="259" s="1" customFormat="1">
      <c r="B259" s="37"/>
      <c r="C259" s="38"/>
      <c r="D259" s="227" t="s">
        <v>189</v>
      </c>
      <c r="E259" s="38"/>
      <c r="F259" s="230" t="s">
        <v>1585</v>
      </c>
      <c r="G259" s="38"/>
      <c r="H259" s="38"/>
      <c r="I259" s="142"/>
      <c r="J259" s="38"/>
      <c r="K259" s="38"/>
      <c r="L259" s="42"/>
      <c r="M259" s="229"/>
      <c r="N259" s="78"/>
      <c r="O259" s="78"/>
      <c r="P259" s="78"/>
      <c r="Q259" s="78"/>
      <c r="R259" s="78"/>
      <c r="S259" s="78"/>
      <c r="T259" s="79"/>
      <c r="AT259" s="16" t="s">
        <v>189</v>
      </c>
      <c r="AU259" s="16" t="s">
        <v>79</v>
      </c>
    </row>
    <row r="260" s="13" customFormat="1">
      <c r="B260" s="241"/>
      <c r="C260" s="242"/>
      <c r="D260" s="227" t="s">
        <v>169</v>
      </c>
      <c r="E260" s="243" t="s">
        <v>1</v>
      </c>
      <c r="F260" s="244" t="s">
        <v>1586</v>
      </c>
      <c r="G260" s="242"/>
      <c r="H260" s="245">
        <v>1.3520000000000001</v>
      </c>
      <c r="I260" s="246"/>
      <c r="J260" s="242"/>
      <c r="K260" s="242"/>
      <c r="L260" s="247"/>
      <c r="M260" s="248"/>
      <c r="N260" s="249"/>
      <c r="O260" s="249"/>
      <c r="P260" s="249"/>
      <c r="Q260" s="249"/>
      <c r="R260" s="249"/>
      <c r="S260" s="249"/>
      <c r="T260" s="250"/>
      <c r="AT260" s="251" t="s">
        <v>169</v>
      </c>
      <c r="AU260" s="251" t="s">
        <v>79</v>
      </c>
      <c r="AV260" s="13" t="s">
        <v>79</v>
      </c>
      <c r="AW260" s="13" t="s">
        <v>34</v>
      </c>
      <c r="AX260" s="13" t="s">
        <v>21</v>
      </c>
      <c r="AY260" s="251" t="s">
        <v>156</v>
      </c>
    </row>
    <row r="261" s="1" customFormat="1" ht="16.5" customHeight="1">
      <c r="B261" s="37"/>
      <c r="C261" s="215" t="s">
        <v>378</v>
      </c>
      <c r="D261" s="215" t="s">
        <v>158</v>
      </c>
      <c r="E261" s="216" t="s">
        <v>427</v>
      </c>
      <c r="F261" s="217" t="s">
        <v>428</v>
      </c>
      <c r="G261" s="218" t="s">
        <v>161</v>
      </c>
      <c r="H261" s="219">
        <v>2.7040000000000002</v>
      </c>
      <c r="I261" s="220"/>
      <c r="J261" s="221">
        <f>ROUND(I261*H261,2)</f>
        <v>0</v>
      </c>
      <c r="K261" s="217" t="s">
        <v>162</v>
      </c>
      <c r="L261" s="42"/>
      <c r="M261" s="222" t="s">
        <v>1</v>
      </c>
      <c r="N261" s="223" t="s">
        <v>42</v>
      </c>
      <c r="O261" s="78"/>
      <c r="P261" s="224">
        <f>O261*H261</f>
        <v>0</v>
      </c>
      <c r="Q261" s="224">
        <v>0.02102</v>
      </c>
      <c r="R261" s="224">
        <f>Q261*H261</f>
        <v>0.056838080000000006</v>
      </c>
      <c r="S261" s="224">
        <v>0</v>
      </c>
      <c r="T261" s="225">
        <f>S261*H261</f>
        <v>0</v>
      </c>
      <c r="AR261" s="16" t="s">
        <v>163</v>
      </c>
      <c r="AT261" s="16" t="s">
        <v>158</v>
      </c>
      <c r="AU261" s="16" t="s">
        <v>79</v>
      </c>
      <c r="AY261" s="16" t="s">
        <v>156</v>
      </c>
      <c r="BE261" s="226">
        <f>IF(N261="základní",J261,0)</f>
        <v>0</v>
      </c>
      <c r="BF261" s="226">
        <f>IF(N261="snížená",J261,0)</f>
        <v>0</v>
      </c>
      <c r="BG261" s="226">
        <f>IF(N261="zákl. přenesená",J261,0)</f>
        <v>0</v>
      </c>
      <c r="BH261" s="226">
        <f>IF(N261="sníž. přenesená",J261,0)</f>
        <v>0</v>
      </c>
      <c r="BI261" s="226">
        <f>IF(N261="nulová",J261,0)</f>
        <v>0</v>
      </c>
      <c r="BJ261" s="16" t="s">
        <v>21</v>
      </c>
      <c r="BK261" s="226">
        <f>ROUND(I261*H261,2)</f>
        <v>0</v>
      </c>
      <c r="BL261" s="16" t="s">
        <v>163</v>
      </c>
      <c r="BM261" s="16" t="s">
        <v>1587</v>
      </c>
    </row>
    <row r="262" s="1" customFormat="1">
      <c r="B262" s="37"/>
      <c r="C262" s="38"/>
      <c r="D262" s="227" t="s">
        <v>165</v>
      </c>
      <c r="E262" s="38"/>
      <c r="F262" s="228" t="s">
        <v>430</v>
      </c>
      <c r="G262" s="38"/>
      <c r="H262" s="38"/>
      <c r="I262" s="142"/>
      <c r="J262" s="38"/>
      <c r="K262" s="38"/>
      <c r="L262" s="42"/>
      <c r="M262" s="229"/>
      <c r="N262" s="78"/>
      <c r="O262" s="78"/>
      <c r="P262" s="78"/>
      <c r="Q262" s="78"/>
      <c r="R262" s="78"/>
      <c r="S262" s="78"/>
      <c r="T262" s="79"/>
      <c r="AT262" s="16" t="s">
        <v>165</v>
      </c>
      <c r="AU262" s="16" t="s">
        <v>79</v>
      </c>
    </row>
    <row r="263" s="1" customFormat="1">
      <c r="B263" s="37"/>
      <c r="C263" s="38"/>
      <c r="D263" s="227" t="s">
        <v>167</v>
      </c>
      <c r="E263" s="38"/>
      <c r="F263" s="230" t="s">
        <v>420</v>
      </c>
      <c r="G263" s="38"/>
      <c r="H263" s="38"/>
      <c r="I263" s="142"/>
      <c r="J263" s="38"/>
      <c r="K263" s="38"/>
      <c r="L263" s="42"/>
      <c r="M263" s="229"/>
      <c r="N263" s="78"/>
      <c r="O263" s="78"/>
      <c r="P263" s="78"/>
      <c r="Q263" s="78"/>
      <c r="R263" s="78"/>
      <c r="S263" s="78"/>
      <c r="T263" s="79"/>
      <c r="AT263" s="16" t="s">
        <v>167</v>
      </c>
      <c r="AU263" s="16" t="s">
        <v>79</v>
      </c>
    </row>
    <row r="264" s="1" customFormat="1">
      <c r="B264" s="37"/>
      <c r="C264" s="38"/>
      <c r="D264" s="227" t="s">
        <v>189</v>
      </c>
      <c r="E264" s="38"/>
      <c r="F264" s="230" t="s">
        <v>1588</v>
      </c>
      <c r="G264" s="38"/>
      <c r="H264" s="38"/>
      <c r="I264" s="142"/>
      <c r="J264" s="38"/>
      <c r="K264" s="38"/>
      <c r="L264" s="42"/>
      <c r="M264" s="229"/>
      <c r="N264" s="78"/>
      <c r="O264" s="78"/>
      <c r="P264" s="78"/>
      <c r="Q264" s="78"/>
      <c r="R264" s="78"/>
      <c r="S264" s="78"/>
      <c r="T264" s="79"/>
      <c r="AT264" s="16" t="s">
        <v>189</v>
      </c>
      <c r="AU264" s="16" t="s">
        <v>79</v>
      </c>
    </row>
    <row r="265" s="13" customFormat="1">
      <c r="B265" s="241"/>
      <c r="C265" s="242"/>
      <c r="D265" s="227" t="s">
        <v>169</v>
      </c>
      <c r="E265" s="243" t="s">
        <v>1</v>
      </c>
      <c r="F265" s="244" t="s">
        <v>1589</v>
      </c>
      <c r="G265" s="242"/>
      <c r="H265" s="245">
        <v>2.7040000000000002</v>
      </c>
      <c r="I265" s="246"/>
      <c r="J265" s="242"/>
      <c r="K265" s="242"/>
      <c r="L265" s="247"/>
      <c r="M265" s="248"/>
      <c r="N265" s="249"/>
      <c r="O265" s="249"/>
      <c r="P265" s="249"/>
      <c r="Q265" s="249"/>
      <c r="R265" s="249"/>
      <c r="S265" s="249"/>
      <c r="T265" s="250"/>
      <c r="AT265" s="251" t="s">
        <v>169</v>
      </c>
      <c r="AU265" s="251" t="s">
        <v>79</v>
      </c>
      <c r="AV265" s="13" t="s">
        <v>79</v>
      </c>
      <c r="AW265" s="13" t="s">
        <v>34</v>
      </c>
      <c r="AX265" s="13" t="s">
        <v>21</v>
      </c>
      <c r="AY265" s="251" t="s">
        <v>156</v>
      </c>
    </row>
    <row r="266" s="11" customFormat="1" ht="22.8" customHeight="1">
      <c r="B266" s="199"/>
      <c r="C266" s="200"/>
      <c r="D266" s="201" t="s">
        <v>70</v>
      </c>
      <c r="E266" s="213" t="s">
        <v>198</v>
      </c>
      <c r="F266" s="213" t="s">
        <v>702</v>
      </c>
      <c r="G266" s="200"/>
      <c r="H266" s="200"/>
      <c r="I266" s="203"/>
      <c r="J266" s="214">
        <f>BK266</f>
        <v>0</v>
      </c>
      <c r="K266" s="200"/>
      <c r="L266" s="205"/>
      <c r="M266" s="206"/>
      <c r="N266" s="207"/>
      <c r="O266" s="207"/>
      <c r="P266" s="208">
        <f>SUM(P267:P311)</f>
        <v>0</v>
      </c>
      <c r="Q266" s="207"/>
      <c r="R266" s="208">
        <f>SUM(R267:R311)</f>
        <v>25.557358100000002</v>
      </c>
      <c r="S266" s="207"/>
      <c r="T266" s="209">
        <f>SUM(T267:T311)</f>
        <v>34.528000000000006</v>
      </c>
      <c r="AR266" s="210" t="s">
        <v>21</v>
      </c>
      <c r="AT266" s="211" t="s">
        <v>70</v>
      </c>
      <c r="AU266" s="211" t="s">
        <v>21</v>
      </c>
      <c r="AY266" s="210" t="s">
        <v>156</v>
      </c>
      <c r="BK266" s="212">
        <f>SUM(BK267:BK311)</f>
        <v>0</v>
      </c>
    </row>
    <row r="267" s="1" customFormat="1" ht="16.5" customHeight="1">
      <c r="B267" s="37"/>
      <c r="C267" s="215" t="s">
        <v>386</v>
      </c>
      <c r="D267" s="215" t="s">
        <v>158</v>
      </c>
      <c r="E267" s="216" t="s">
        <v>1590</v>
      </c>
      <c r="F267" s="217" t="s">
        <v>1591</v>
      </c>
      <c r="G267" s="218" t="s">
        <v>519</v>
      </c>
      <c r="H267" s="219">
        <v>412</v>
      </c>
      <c r="I267" s="220"/>
      <c r="J267" s="221">
        <f>ROUND(I267*H267,2)</f>
        <v>0</v>
      </c>
      <c r="K267" s="217" t="s">
        <v>162</v>
      </c>
      <c r="L267" s="42"/>
      <c r="M267" s="222" t="s">
        <v>1</v>
      </c>
      <c r="N267" s="223" t="s">
        <v>42</v>
      </c>
      <c r="O267" s="78"/>
      <c r="P267" s="224">
        <f>O267*H267</f>
        <v>0</v>
      </c>
      <c r="Q267" s="224">
        <v>0</v>
      </c>
      <c r="R267" s="224">
        <f>Q267*H267</f>
        <v>0</v>
      </c>
      <c r="S267" s="224">
        <v>0</v>
      </c>
      <c r="T267" s="225">
        <f>S267*H267</f>
        <v>0</v>
      </c>
      <c r="AR267" s="16" t="s">
        <v>163</v>
      </c>
      <c r="AT267" s="16" t="s">
        <v>158</v>
      </c>
      <c r="AU267" s="16" t="s">
        <v>79</v>
      </c>
      <c r="AY267" s="16" t="s">
        <v>156</v>
      </c>
      <c r="BE267" s="226">
        <f>IF(N267="základní",J267,0)</f>
        <v>0</v>
      </c>
      <c r="BF267" s="226">
        <f>IF(N267="snížená",J267,0)</f>
        <v>0</v>
      </c>
      <c r="BG267" s="226">
        <f>IF(N267="zákl. přenesená",J267,0)</f>
        <v>0</v>
      </c>
      <c r="BH267" s="226">
        <f>IF(N267="sníž. přenesená",J267,0)</f>
        <v>0</v>
      </c>
      <c r="BI267" s="226">
        <f>IF(N267="nulová",J267,0)</f>
        <v>0</v>
      </c>
      <c r="BJ267" s="16" t="s">
        <v>21</v>
      </c>
      <c r="BK267" s="226">
        <f>ROUND(I267*H267,2)</f>
        <v>0</v>
      </c>
      <c r="BL267" s="16" t="s">
        <v>163</v>
      </c>
      <c r="BM267" s="16" t="s">
        <v>1592</v>
      </c>
    </row>
    <row r="268" s="1" customFormat="1">
      <c r="B268" s="37"/>
      <c r="C268" s="38"/>
      <c r="D268" s="227" t="s">
        <v>165</v>
      </c>
      <c r="E268" s="38"/>
      <c r="F268" s="228" t="s">
        <v>1593</v>
      </c>
      <c r="G268" s="38"/>
      <c r="H268" s="38"/>
      <c r="I268" s="142"/>
      <c r="J268" s="38"/>
      <c r="K268" s="38"/>
      <c r="L268" s="42"/>
      <c r="M268" s="229"/>
      <c r="N268" s="78"/>
      <c r="O268" s="78"/>
      <c r="P268" s="78"/>
      <c r="Q268" s="78"/>
      <c r="R268" s="78"/>
      <c r="S268" s="78"/>
      <c r="T268" s="79"/>
      <c r="AT268" s="16" t="s">
        <v>165</v>
      </c>
      <c r="AU268" s="16" t="s">
        <v>79</v>
      </c>
    </row>
    <row r="269" s="1" customFormat="1">
      <c r="B269" s="37"/>
      <c r="C269" s="38"/>
      <c r="D269" s="227" t="s">
        <v>167</v>
      </c>
      <c r="E269" s="38"/>
      <c r="F269" s="230" t="s">
        <v>1594</v>
      </c>
      <c r="G269" s="38"/>
      <c r="H269" s="38"/>
      <c r="I269" s="142"/>
      <c r="J269" s="38"/>
      <c r="K269" s="38"/>
      <c r="L269" s="42"/>
      <c r="M269" s="229"/>
      <c r="N269" s="78"/>
      <c r="O269" s="78"/>
      <c r="P269" s="78"/>
      <c r="Q269" s="78"/>
      <c r="R269" s="78"/>
      <c r="S269" s="78"/>
      <c r="T269" s="79"/>
      <c r="AT269" s="16" t="s">
        <v>167</v>
      </c>
      <c r="AU269" s="16" t="s">
        <v>79</v>
      </c>
    </row>
    <row r="270" s="1" customFormat="1">
      <c r="B270" s="37"/>
      <c r="C270" s="38"/>
      <c r="D270" s="227" t="s">
        <v>189</v>
      </c>
      <c r="E270" s="38"/>
      <c r="F270" s="230" t="s">
        <v>1595</v>
      </c>
      <c r="G270" s="38"/>
      <c r="H270" s="38"/>
      <c r="I270" s="142"/>
      <c r="J270" s="38"/>
      <c r="K270" s="38"/>
      <c r="L270" s="42"/>
      <c r="M270" s="229"/>
      <c r="N270" s="78"/>
      <c r="O270" s="78"/>
      <c r="P270" s="78"/>
      <c r="Q270" s="78"/>
      <c r="R270" s="78"/>
      <c r="S270" s="78"/>
      <c r="T270" s="79"/>
      <c r="AT270" s="16" t="s">
        <v>189</v>
      </c>
      <c r="AU270" s="16" t="s">
        <v>79</v>
      </c>
    </row>
    <row r="271" s="13" customFormat="1">
      <c r="B271" s="241"/>
      <c r="C271" s="242"/>
      <c r="D271" s="227" t="s">
        <v>169</v>
      </c>
      <c r="E271" s="243" t="s">
        <v>1</v>
      </c>
      <c r="F271" s="244" t="s">
        <v>1596</v>
      </c>
      <c r="G271" s="242"/>
      <c r="H271" s="245">
        <v>412</v>
      </c>
      <c r="I271" s="246"/>
      <c r="J271" s="242"/>
      <c r="K271" s="242"/>
      <c r="L271" s="247"/>
      <c r="M271" s="248"/>
      <c r="N271" s="249"/>
      <c r="O271" s="249"/>
      <c r="P271" s="249"/>
      <c r="Q271" s="249"/>
      <c r="R271" s="249"/>
      <c r="S271" s="249"/>
      <c r="T271" s="250"/>
      <c r="AT271" s="251" t="s">
        <v>169</v>
      </c>
      <c r="AU271" s="251" t="s">
        <v>79</v>
      </c>
      <c r="AV271" s="13" t="s">
        <v>79</v>
      </c>
      <c r="AW271" s="13" t="s">
        <v>34</v>
      </c>
      <c r="AX271" s="13" t="s">
        <v>21</v>
      </c>
      <c r="AY271" s="251" t="s">
        <v>156</v>
      </c>
    </row>
    <row r="272" s="1" customFormat="1" ht="16.5" customHeight="1">
      <c r="B272" s="37"/>
      <c r="C272" s="215" t="s">
        <v>391</v>
      </c>
      <c r="D272" s="215" t="s">
        <v>158</v>
      </c>
      <c r="E272" s="216" t="s">
        <v>1597</v>
      </c>
      <c r="F272" s="217" t="s">
        <v>1598</v>
      </c>
      <c r="G272" s="218" t="s">
        <v>519</v>
      </c>
      <c r="H272" s="219">
        <v>206</v>
      </c>
      <c r="I272" s="220"/>
      <c r="J272" s="221">
        <f>ROUND(I272*H272,2)</f>
        <v>0</v>
      </c>
      <c r="K272" s="217" t="s">
        <v>162</v>
      </c>
      <c r="L272" s="42"/>
      <c r="M272" s="222" t="s">
        <v>1</v>
      </c>
      <c r="N272" s="223" t="s">
        <v>42</v>
      </c>
      <c r="O272" s="78"/>
      <c r="P272" s="224">
        <f>O272*H272</f>
        <v>0</v>
      </c>
      <c r="Q272" s="224">
        <v>0.00058299999999999997</v>
      </c>
      <c r="R272" s="224">
        <f>Q272*H272</f>
        <v>0.120098</v>
      </c>
      <c r="S272" s="224">
        <v>0.16600000000000001</v>
      </c>
      <c r="T272" s="225">
        <f>S272*H272</f>
        <v>34.196000000000005</v>
      </c>
      <c r="AR272" s="16" t="s">
        <v>163</v>
      </c>
      <c r="AT272" s="16" t="s">
        <v>158</v>
      </c>
      <c r="AU272" s="16" t="s">
        <v>79</v>
      </c>
      <c r="AY272" s="16" t="s">
        <v>156</v>
      </c>
      <c r="BE272" s="226">
        <f>IF(N272="základní",J272,0)</f>
        <v>0</v>
      </c>
      <c r="BF272" s="226">
        <f>IF(N272="snížená",J272,0)</f>
        <v>0</v>
      </c>
      <c r="BG272" s="226">
        <f>IF(N272="zákl. přenesená",J272,0)</f>
        <v>0</v>
      </c>
      <c r="BH272" s="226">
        <f>IF(N272="sníž. přenesená",J272,0)</f>
        <v>0</v>
      </c>
      <c r="BI272" s="226">
        <f>IF(N272="nulová",J272,0)</f>
        <v>0</v>
      </c>
      <c r="BJ272" s="16" t="s">
        <v>21</v>
      </c>
      <c r="BK272" s="226">
        <f>ROUND(I272*H272,2)</f>
        <v>0</v>
      </c>
      <c r="BL272" s="16" t="s">
        <v>163</v>
      </c>
      <c r="BM272" s="16" t="s">
        <v>1599</v>
      </c>
    </row>
    <row r="273" s="1" customFormat="1">
      <c r="B273" s="37"/>
      <c r="C273" s="38"/>
      <c r="D273" s="227" t="s">
        <v>165</v>
      </c>
      <c r="E273" s="38"/>
      <c r="F273" s="228" t="s">
        <v>1600</v>
      </c>
      <c r="G273" s="38"/>
      <c r="H273" s="38"/>
      <c r="I273" s="142"/>
      <c r="J273" s="38"/>
      <c r="K273" s="38"/>
      <c r="L273" s="42"/>
      <c r="M273" s="229"/>
      <c r="N273" s="78"/>
      <c r="O273" s="78"/>
      <c r="P273" s="78"/>
      <c r="Q273" s="78"/>
      <c r="R273" s="78"/>
      <c r="S273" s="78"/>
      <c r="T273" s="79"/>
      <c r="AT273" s="16" t="s">
        <v>165</v>
      </c>
      <c r="AU273" s="16" t="s">
        <v>79</v>
      </c>
    </row>
    <row r="274" s="1" customFormat="1">
      <c r="B274" s="37"/>
      <c r="C274" s="38"/>
      <c r="D274" s="227" t="s">
        <v>189</v>
      </c>
      <c r="E274" s="38"/>
      <c r="F274" s="230" t="s">
        <v>1601</v>
      </c>
      <c r="G274" s="38"/>
      <c r="H274" s="38"/>
      <c r="I274" s="142"/>
      <c r="J274" s="38"/>
      <c r="K274" s="38"/>
      <c r="L274" s="42"/>
      <c r="M274" s="229"/>
      <c r="N274" s="78"/>
      <c r="O274" s="78"/>
      <c r="P274" s="78"/>
      <c r="Q274" s="78"/>
      <c r="R274" s="78"/>
      <c r="S274" s="78"/>
      <c r="T274" s="79"/>
      <c r="AT274" s="16" t="s">
        <v>189</v>
      </c>
      <c r="AU274" s="16" t="s">
        <v>79</v>
      </c>
    </row>
    <row r="275" s="13" customFormat="1">
      <c r="B275" s="241"/>
      <c r="C275" s="242"/>
      <c r="D275" s="227" t="s">
        <v>169</v>
      </c>
      <c r="E275" s="243" t="s">
        <v>1</v>
      </c>
      <c r="F275" s="244" t="s">
        <v>1602</v>
      </c>
      <c r="G275" s="242"/>
      <c r="H275" s="245">
        <v>206</v>
      </c>
      <c r="I275" s="246"/>
      <c r="J275" s="242"/>
      <c r="K275" s="242"/>
      <c r="L275" s="247"/>
      <c r="M275" s="248"/>
      <c r="N275" s="249"/>
      <c r="O275" s="249"/>
      <c r="P275" s="249"/>
      <c r="Q275" s="249"/>
      <c r="R275" s="249"/>
      <c r="S275" s="249"/>
      <c r="T275" s="250"/>
      <c r="AT275" s="251" t="s">
        <v>169</v>
      </c>
      <c r="AU275" s="251" t="s">
        <v>79</v>
      </c>
      <c r="AV275" s="13" t="s">
        <v>79</v>
      </c>
      <c r="AW275" s="13" t="s">
        <v>34</v>
      </c>
      <c r="AX275" s="13" t="s">
        <v>21</v>
      </c>
      <c r="AY275" s="251" t="s">
        <v>156</v>
      </c>
    </row>
    <row r="276" s="1" customFormat="1" ht="16.5" customHeight="1">
      <c r="B276" s="37"/>
      <c r="C276" s="215" t="s">
        <v>401</v>
      </c>
      <c r="D276" s="215" t="s">
        <v>158</v>
      </c>
      <c r="E276" s="216" t="s">
        <v>1603</v>
      </c>
      <c r="F276" s="217" t="s">
        <v>1604</v>
      </c>
      <c r="G276" s="218" t="s">
        <v>519</v>
      </c>
      <c r="H276" s="219">
        <v>206</v>
      </c>
      <c r="I276" s="220"/>
      <c r="J276" s="221">
        <f>ROUND(I276*H276,2)</f>
        <v>0</v>
      </c>
      <c r="K276" s="217" t="s">
        <v>162</v>
      </c>
      <c r="L276" s="42"/>
      <c r="M276" s="222" t="s">
        <v>1</v>
      </c>
      <c r="N276" s="223" t="s">
        <v>42</v>
      </c>
      <c r="O276" s="78"/>
      <c r="P276" s="224">
        <f>O276*H276</f>
        <v>0</v>
      </c>
      <c r="Q276" s="224">
        <v>0.0021120000000000002</v>
      </c>
      <c r="R276" s="224">
        <f>Q276*H276</f>
        <v>0.43507200000000001</v>
      </c>
      <c r="S276" s="224">
        <v>0</v>
      </c>
      <c r="T276" s="225">
        <f>S276*H276</f>
        <v>0</v>
      </c>
      <c r="AR276" s="16" t="s">
        <v>163</v>
      </c>
      <c r="AT276" s="16" t="s">
        <v>158</v>
      </c>
      <c r="AU276" s="16" t="s">
        <v>79</v>
      </c>
      <c r="AY276" s="16" t="s">
        <v>156</v>
      </c>
      <c r="BE276" s="226">
        <f>IF(N276="základní",J276,0)</f>
        <v>0</v>
      </c>
      <c r="BF276" s="226">
        <f>IF(N276="snížená",J276,0)</f>
        <v>0</v>
      </c>
      <c r="BG276" s="226">
        <f>IF(N276="zákl. přenesená",J276,0)</f>
        <v>0</v>
      </c>
      <c r="BH276" s="226">
        <f>IF(N276="sníž. přenesená",J276,0)</f>
        <v>0</v>
      </c>
      <c r="BI276" s="226">
        <f>IF(N276="nulová",J276,0)</f>
        <v>0</v>
      </c>
      <c r="BJ276" s="16" t="s">
        <v>21</v>
      </c>
      <c r="BK276" s="226">
        <f>ROUND(I276*H276,2)</f>
        <v>0</v>
      </c>
      <c r="BL276" s="16" t="s">
        <v>163</v>
      </c>
      <c r="BM276" s="16" t="s">
        <v>1605</v>
      </c>
    </row>
    <row r="277" s="1" customFormat="1">
      <c r="B277" s="37"/>
      <c r="C277" s="38"/>
      <c r="D277" s="227" t="s">
        <v>165</v>
      </c>
      <c r="E277" s="38"/>
      <c r="F277" s="228" t="s">
        <v>1606</v>
      </c>
      <c r="G277" s="38"/>
      <c r="H277" s="38"/>
      <c r="I277" s="142"/>
      <c r="J277" s="38"/>
      <c r="K277" s="38"/>
      <c r="L277" s="42"/>
      <c r="M277" s="229"/>
      <c r="N277" s="78"/>
      <c r="O277" s="78"/>
      <c r="P277" s="78"/>
      <c r="Q277" s="78"/>
      <c r="R277" s="78"/>
      <c r="S277" s="78"/>
      <c r="T277" s="79"/>
      <c r="AT277" s="16" t="s">
        <v>165</v>
      </c>
      <c r="AU277" s="16" t="s">
        <v>79</v>
      </c>
    </row>
    <row r="278" s="1" customFormat="1">
      <c r="B278" s="37"/>
      <c r="C278" s="38"/>
      <c r="D278" s="227" t="s">
        <v>167</v>
      </c>
      <c r="E278" s="38"/>
      <c r="F278" s="230" t="s">
        <v>1607</v>
      </c>
      <c r="G278" s="38"/>
      <c r="H278" s="38"/>
      <c r="I278" s="142"/>
      <c r="J278" s="38"/>
      <c r="K278" s="38"/>
      <c r="L278" s="42"/>
      <c r="M278" s="229"/>
      <c r="N278" s="78"/>
      <c r="O278" s="78"/>
      <c r="P278" s="78"/>
      <c r="Q278" s="78"/>
      <c r="R278" s="78"/>
      <c r="S278" s="78"/>
      <c r="T278" s="79"/>
      <c r="AT278" s="16" t="s">
        <v>167</v>
      </c>
      <c r="AU278" s="16" t="s">
        <v>79</v>
      </c>
    </row>
    <row r="279" s="1" customFormat="1">
      <c r="B279" s="37"/>
      <c r="C279" s="38"/>
      <c r="D279" s="227" t="s">
        <v>189</v>
      </c>
      <c r="E279" s="38"/>
      <c r="F279" s="230" t="s">
        <v>1608</v>
      </c>
      <c r="G279" s="38"/>
      <c r="H279" s="38"/>
      <c r="I279" s="142"/>
      <c r="J279" s="38"/>
      <c r="K279" s="38"/>
      <c r="L279" s="42"/>
      <c r="M279" s="229"/>
      <c r="N279" s="78"/>
      <c r="O279" s="78"/>
      <c r="P279" s="78"/>
      <c r="Q279" s="78"/>
      <c r="R279" s="78"/>
      <c r="S279" s="78"/>
      <c r="T279" s="79"/>
      <c r="AT279" s="16" t="s">
        <v>189</v>
      </c>
      <c r="AU279" s="16" t="s">
        <v>79</v>
      </c>
    </row>
    <row r="280" s="13" customFormat="1">
      <c r="B280" s="241"/>
      <c r="C280" s="242"/>
      <c r="D280" s="227" t="s">
        <v>169</v>
      </c>
      <c r="E280" s="243" t="s">
        <v>1</v>
      </c>
      <c r="F280" s="244" t="s">
        <v>1602</v>
      </c>
      <c r="G280" s="242"/>
      <c r="H280" s="245">
        <v>206</v>
      </c>
      <c r="I280" s="246"/>
      <c r="J280" s="242"/>
      <c r="K280" s="242"/>
      <c r="L280" s="247"/>
      <c r="M280" s="248"/>
      <c r="N280" s="249"/>
      <c r="O280" s="249"/>
      <c r="P280" s="249"/>
      <c r="Q280" s="249"/>
      <c r="R280" s="249"/>
      <c r="S280" s="249"/>
      <c r="T280" s="250"/>
      <c r="AT280" s="251" t="s">
        <v>169</v>
      </c>
      <c r="AU280" s="251" t="s">
        <v>79</v>
      </c>
      <c r="AV280" s="13" t="s">
        <v>79</v>
      </c>
      <c r="AW280" s="13" t="s">
        <v>34</v>
      </c>
      <c r="AX280" s="13" t="s">
        <v>21</v>
      </c>
      <c r="AY280" s="251" t="s">
        <v>156</v>
      </c>
    </row>
    <row r="281" s="1" customFormat="1" ht="16.5" customHeight="1">
      <c r="B281" s="37"/>
      <c r="C281" s="215" t="s">
        <v>408</v>
      </c>
      <c r="D281" s="215" t="s">
        <v>158</v>
      </c>
      <c r="E281" s="216" t="s">
        <v>1609</v>
      </c>
      <c r="F281" s="217" t="s">
        <v>1610</v>
      </c>
      <c r="G281" s="218" t="s">
        <v>519</v>
      </c>
      <c r="H281" s="219">
        <v>206</v>
      </c>
      <c r="I281" s="220"/>
      <c r="J281" s="221">
        <f>ROUND(I281*H281,2)</f>
        <v>0</v>
      </c>
      <c r="K281" s="217" t="s">
        <v>162</v>
      </c>
      <c r="L281" s="42"/>
      <c r="M281" s="222" t="s">
        <v>1</v>
      </c>
      <c r="N281" s="223" t="s">
        <v>42</v>
      </c>
      <c r="O281" s="78"/>
      <c r="P281" s="224">
        <f>O281*H281</f>
        <v>0</v>
      </c>
      <c r="Q281" s="224">
        <v>0.0026556499999999999</v>
      </c>
      <c r="R281" s="224">
        <f>Q281*H281</f>
        <v>0.54706389999999994</v>
      </c>
      <c r="S281" s="224">
        <v>0</v>
      </c>
      <c r="T281" s="225">
        <f>S281*H281</f>
        <v>0</v>
      </c>
      <c r="AR281" s="16" t="s">
        <v>163</v>
      </c>
      <c r="AT281" s="16" t="s">
        <v>158</v>
      </c>
      <c r="AU281" s="16" t="s">
        <v>79</v>
      </c>
      <c r="AY281" s="16" t="s">
        <v>156</v>
      </c>
      <c r="BE281" s="226">
        <f>IF(N281="základní",J281,0)</f>
        <v>0</v>
      </c>
      <c r="BF281" s="226">
        <f>IF(N281="snížená",J281,0)</f>
        <v>0</v>
      </c>
      <c r="BG281" s="226">
        <f>IF(N281="zákl. přenesená",J281,0)</f>
        <v>0</v>
      </c>
      <c r="BH281" s="226">
        <f>IF(N281="sníž. přenesená",J281,0)</f>
        <v>0</v>
      </c>
      <c r="BI281" s="226">
        <f>IF(N281="nulová",J281,0)</f>
        <v>0</v>
      </c>
      <c r="BJ281" s="16" t="s">
        <v>21</v>
      </c>
      <c r="BK281" s="226">
        <f>ROUND(I281*H281,2)</f>
        <v>0</v>
      </c>
      <c r="BL281" s="16" t="s">
        <v>163</v>
      </c>
      <c r="BM281" s="16" t="s">
        <v>1611</v>
      </c>
    </row>
    <row r="282" s="1" customFormat="1">
      <c r="B282" s="37"/>
      <c r="C282" s="38"/>
      <c r="D282" s="227" t="s">
        <v>165</v>
      </c>
      <c r="E282" s="38"/>
      <c r="F282" s="228" t="s">
        <v>1612</v>
      </c>
      <c r="G282" s="38"/>
      <c r="H282" s="38"/>
      <c r="I282" s="142"/>
      <c r="J282" s="38"/>
      <c r="K282" s="38"/>
      <c r="L282" s="42"/>
      <c r="M282" s="229"/>
      <c r="N282" s="78"/>
      <c r="O282" s="78"/>
      <c r="P282" s="78"/>
      <c r="Q282" s="78"/>
      <c r="R282" s="78"/>
      <c r="S282" s="78"/>
      <c r="T282" s="79"/>
      <c r="AT282" s="16" t="s">
        <v>165</v>
      </c>
      <c r="AU282" s="16" t="s">
        <v>79</v>
      </c>
    </row>
    <row r="283" s="1" customFormat="1">
      <c r="B283" s="37"/>
      <c r="C283" s="38"/>
      <c r="D283" s="227" t="s">
        <v>167</v>
      </c>
      <c r="E283" s="38"/>
      <c r="F283" s="230" t="s">
        <v>1607</v>
      </c>
      <c r="G283" s="38"/>
      <c r="H283" s="38"/>
      <c r="I283" s="142"/>
      <c r="J283" s="38"/>
      <c r="K283" s="38"/>
      <c r="L283" s="42"/>
      <c r="M283" s="229"/>
      <c r="N283" s="78"/>
      <c r="O283" s="78"/>
      <c r="P283" s="78"/>
      <c r="Q283" s="78"/>
      <c r="R283" s="78"/>
      <c r="S283" s="78"/>
      <c r="T283" s="79"/>
      <c r="AT283" s="16" t="s">
        <v>167</v>
      </c>
      <c r="AU283" s="16" t="s">
        <v>79</v>
      </c>
    </row>
    <row r="284" s="1" customFormat="1">
      <c r="B284" s="37"/>
      <c r="C284" s="38"/>
      <c r="D284" s="227" t="s">
        <v>189</v>
      </c>
      <c r="E284" s="38"/>
      <c r="F284" s="230" t="s">
        <v>1613</v>
      </c>
      <c r="G284" s="38"/>
      <c r="H284" s="38"/>
      <c r="I284" s="142"/>
      <c r="J284" s="38"/>
      <c r="K284" s="38"/>
      <c r="L284" s="42"/>
      <c r="M284" s="229"/>
      <c r="N284" s="78"/>
      <c r="O284" s="78"/>
      <c r="P284" s="78"/>
      <c r="Q284" s="78"/>
      <c r="R284" s="78"/>
      <c r="S284" s="78"/>
      <c r="T284" s="79"/>
      <c r="AT284" s="16" t="s">
        <v>189</v>
      </c>
      <c r="AU284" s="16" t="s">
        <v>79</v>
      </c>
    </row>
    <row r="285" s="13" customFormat="1">
      <c r="B285" s="241"/>
      <c r="C285" s="242"/>
      <c r="D285" s="227" t="s">
        <v>169</v>
      </c>
      <c r="E285" s="243" t="s">
        <v>1</v>
      </c>
      <c r="F285" s="244" t="s">
        <v>1602</v>
      </c>
      <c r="G285" s="242"/>
      <c r="H285" s="245">
        <v>206</v>
      </c>
      <c r="I285" s="246"/>
      <c r="J285" s="242"/>
      <c r="K285" s="242"/>
      <c r="L285" s="247"/>
      <c r="M285" s="248"/>
      <c r="N285" s="249"/>
      <c r="O285" s="249"/>
      <c r="P285" s="249"/>
      <c r="Q285" s="249"/>
      <c r="R285" s="249"/>
      <c r="S285" s="249"/>
      <c r="T285" s="250"/>
      <c r="AT285" s="251" t="s">
        <v>169</v>
      </c>
      <c r="AU285" s="251" t="s">
        <v>79</v>
      </c>
      <c r="AV285" s="13" t="s">
        <v>79</v>
      </c>
      <c r="AW285" s="13" t="s">
        <v>34</v>
      </c>
      <c r="AX285" s="13" t="s">
        <v>21</v>
      </c>
      <c r="AY285" s="251" t="s">
        <v>156</v>
      </c>
    </row>
    <row r="286" s="1" customFormat="1" ht="16.5" customHeight="1">
      <c r="B286" s="37"/>
      <c r="C286" s="215" t="s">
        <v>415</v>
      </c>
      <c r="D286" s="215" t="s">
        <v>158</v>
      </c>
      <c r="E286" s="216" t="s">
        <v>1614</v>
      </c>
      <c r="F286" s="217" t="s">
        <v>1615</v>
      </c>
      <c r="G286" s="218" t="s">
        <v>519</v>
      </c>
      <c r="H286" s="219">
        <v>2</v>
      </c>
      <c r="I286" s="220"/>
      <c r="J286" s="221">
        <f>ROUND(I286*H286,2)</f>
        <v>0</v>
      </c>
      <c r="K286" s="217" t="s">
        <v>162</v>
      </c>
      <c r="L286" s="42"/>
      <c r="M286" s="222" t="s">
        <v>1</v>
      </c>
      <c r="N286" s="223" t="s">
        <v>42</v>
      </c>
      <c r="O286" s="78"/>
      <c r="P286" s="224">
        <f>O286*H286</f>
        <v>0</v>
      </c>
      <c r="Q286" s="224">
        <v>0.002124</v>
      </c>
      <c r="R286" s="224">
        <f>Q286*H286</f>
        <v>0.004248</v>
      </c>
      <c r="S286" s="224">
        <v>0</v>
      </c>
      <c r="T286" s="225">
        <f>S286*H286</f>
        <v>0</v>
      </c>
      <c r="AR286" s="16" t="s">
        <v>163</v>
      </c>
      <c r="AT286" s="16" t="s">
        <v>158</v>
      </c>
      <c r="AU286" s="16" t="s">
        <v>79</v>
      </c>
      <c r="AY286" s="16" t="s">
        <v>156</v>
      </c>
      <c r="BE286" s="226">
        <f>IF(N286="základní",J286,0)</f>
        <v>0</v>
      </c>
      <c r="BF286" s="226">
        <f>IF(N286="snížená",J286,0)</f>
        <v>0</v>
      </c>
      <c r="BG286" s="226">
        <f>IF(N286="zákl. přenesená",J286,0)</f>
        <v>0</v>
      </c>
      <c r="BH286" s="226">
        <f>IF(N286="sníž. přenesená",J286,0)</f>
        <v>0</v>
      </c>
      <c r="BI286" s="226">
        <f>IF(N286="nulová",J286,0)</f>
        <v>0</v>
      </c>
      <c r="BJ286" s="16" t="s">
        <v>21</v>
      </c>
      <c r="BK286" s="226">
        <f>ROUND(I286*H286,2)</f>
        <v>0</v>
      </c>
      <c r="BL286" s="16" t="s">
        <v>163</v>
      </c>
      <c r="BM286" s="16" t="s">
        <v>1616</v>
      </c>
    </row>
    <row r="287" s="1" customFormat="1">
      <c r="B287" s="37"/>
      <c r="C287" s="38"/>
      <c r="D287" s="227" t="s">
        <v>165</v>
      </c>
      <c r="E287" s="38"/>
      <c r="F287" s="228" t="s">
        <v>1617</v>
      </c>
      <c r="G287" s="38"/>
      <c r="H287" s="38"/>
      <c r="I287" s="142"/>
      <c r="J287" s="38"/>
      <c r="K287" s="38"/>
      <c r="L287" s="42"/>
      <c r="M287" s="229"/>
      <c r="N287" s="78"/>
      <c r="O287" s="78"/>
      <c r="P287" s="78"/>
      <c r="Q287" s="78"/>
      <c r="R287" s="78"/>
      <c r="S287" s="78"/>
      <c r="T287" s="79"/>
      <c r="AT287" s="16" t="s">
        <v>165</v>
      </c>
      <c r="AU287" s="16" t="s">
        <v>79</v>
      </c>
    </row>
    <row r="288" s="1" customFormat="1">
      <c r="B288" s="37"/>
      <c r="C288" s="38"/>
      <c r="D288" s="227" t="s">
        <v>167</v>
      </c>
      <c r="E288" s="38"/>
      <c r="F288" s="230" t="s">
        <v>1618</v>
      </c>
      <c r="G288" s="38"/>
      <c r="H288" s="38"/>
      <c r="I288" s="142"/>
      <c r="J288" s="38"/>
      <c r="K288" s="38"/>
      <c r="L288" s="42"/>
      <c r="M288" s="229"/>
      <c r="N288" s="78"/>
      <c r="O288" s="78"/>
      <c r="P288" s="78"/>
      <c r="Q288" s="78"/>
      <c r="R288" s="78"/>
      <c r="S288" s="78"/>
      <c r="T288" s="79"/>
      <c r="AT288" s="16" t="s">
        <v>167</v>
      </c>
      <c r="AU288" s="16" t="s">
        <v>79</v>
      </c>
    </row>
    <row r="289" s="1" customFormat="1">
      <c r="B289" s="37"/>
      <c r="C289" s="38"/>
      <c r="D289" s="227" t="s">
        <v>189</v>
      </c>
      <c r="E289" s="38"/>
      <c r="F289" s="230" t="s">
        <v>1619</v>
      </c>
      <c r="G289" s="38"/>
      <c r="H289" s="38"/>
      <c r="I289" s="142"/>
      <c r="J289" s="38"/>
      <c r="K289" s="38"/>
      <c r="L289" s="42"/>
      <c r="M289" s="229"/>
      <c r="N289" s="78"/>
      <c r="O289" s="78"/>
      <c r="P289" s="78"/>
      <c r="Q289" s="78"/>
      <c r="R289" s="78"/>
      <c r="S289" s="78"/>
      <c r="T289" s="79"/>
      <c r="AT289" s="16" t="s">
        <v>189</v>
      </c>
      <c r="AU289" s="16" t="s">
        <v>79</v>
      </c>
    </row>
    <row r="290" s="13" customFormat="1">
      <c r="B290" s="241"/>
      <c r="C290" s="242"/>
      <c r="D290" s="227" t="s">
        <v>169</v>
      </c>
      <c r="E290" s="243" t="s">
        <v>1</v>
      </c>
      <c r="F290" s="244" t="s">
        <v>811</v>
      </c>
      <c r="G290" s="242"/>
      <c r="H290" s="245">
        <v>2</v>
      </c>
      <c r="I290" s="246"/>
      <c r="J290" s="242"/>
      <c r="K290" s="242"/>
      <c r="L290" s="247"/>
      <c r="M290" s="248"/>
      <c r="N290" s="249"/>
      <c r="O290" s="249"/>
      <c r="P290" s="249"/>
      <c r="Q290" s="249"/>
      <c r="R290" s="249"/>
      <c r="S290" s="249"/>
      <c r="T290" s="250"/>
      <c r="AT290" s="251" t="s">
        <v>169</v>
      </c>
      <c r="AU290" s="251" t="s">
        <v>79</v>
      </c>
      <c r="AV290" s="13" t="s">
        <v>79</v>
      </c>
      <c r="AW290" s="13" t="s">
        <v>34</v>
      </c>
      <c r="AX290" s="13" t="s">
        <v>21</v>
      </c>
      <c r="AY290" s="251" t="s">
        <v>156</v>
      </c>
    </row>
    <row r="291" s="1" customFormat="1" ht="16.5" customHeight="1">
      <c r="B291" s="37"/>
      <c r="C291" s="215" t="s">
        <v>426</v>
      </c>
      <c r="D291" s="215" t="s">
        <v>158</v>
      </c>
      <c r="E291" s="216" t="s">
        <v>1620</v>
      </c>
      <c r="F291" s="217" t="s">
        <v>1621</v>
      </c>
      <c r="G291" s="218" t="s">
        <v>519</v>
      </c>
      <c r="H291" s="219">
        <v>2</v>
      </c>
      <c r="I291" s="220"/>
      <c r="J291" s="221">
        <f>ROUND(I291*H291,2)</f>
        <v>0</v>
      </c>
      <c r="K291" s="217" t="s">
        <v>162</v>
      </c>
      <c r="L291" s="42"/>
      <c r="M291" s="222" t="s">
        <v>1</v>
      </c>
      <c r="N291" s="223" t="s">
        <v>42</v>
      </c>
      <c r="O291" s="78"/>
      <c r="P291" s="224">
        <f>O291*H291</f>
        <v>0</v>
      </c>
      <c r="Q291" s="224">
        <v>0.0047451000000000004</v>
      </c>
      <c r="R291" s="224">
        <f>Q291*H291</f>
        <v>0.0094902000000000007</v>
      </c>
      <c r="S291" s="224">
        <v>0</v>
      </c>
      <c r="T291" s="225">
        <f>S291*H291</f>
        <v>0</v>
      </c>
      <c r="AR291" s="16" t="s">
        <v>163</v>
      </c>
      <c r="AT291" s="16" t="s">
        <v>158</v>
      </c>
      <c r="AU291" s="16" t="s">
        <v>79</v>
      </c>
      <c r="AY291" s="16" t="s">
        <v>156</v>
      </c>
      <c r="BE291" s="226">
        <f>IF(N291="základní",J291,0)</f>
        <v>0</v>
      </c>
      <c r="BF291" s="226">
        <f>IF(N291="snížená",J291,0)</f>
        <v>0</v>
      </c>
      <c r="BG291" s="226">
        <f>IF(N291="zákl. přenesená",J291,0)</f>
        <v>0</v>
      </c>
      <c r="BH291" s="226">
        <f>IF(N291="sníž. přenesená",J291,0)</f>
        <v>0</v>
      </c>
      <c r="BI291" s="226">
        <f>IF(N291="nulová",J291,0)</f>
        <v>0</v>
      </c>
      <c r="BJ291" s="16" t="s">
        <v>21</v>
      </c>
      <c r="BK291" s="226">
        <f>ROUND(I291*H291,2)</f>
        <v>0</v>
      </c>
      <c r="BL291" s="16" t="s">
        <v>163</v>
      </c>
      <c r="BM291" s="16" t="s">
        <v>1622</v>
      </c>
    </row>
    <row r="292" s="1" customFormat="1">
      <c r="B292" s="37"/>
      <c r="C292" s="38"/>
      <c r="D292" s="227" t="s">
        <v>165</v>
      </c>
      <c r="E292" s="38"/>
      <c r="F292" s="228" t="s">
        <v>1623</v>
      </c>
      <c r="G292" s="38"/>
      <c r="H292" s="38"/>
      <c r="I292" s="142"/>
      <c r="J292" s="38"/>
      <c r="K292" s="38"/>
      <c r="L292" s="42"/>
      <c r="M292" s="229"/>
      <c r="N292" s="78"/>
      <c r="O292" s="78"/>
      <c r="P292" s="78"/>
      <c r="Q292" s="78"/>
      <c r="R292" s="78"/>
      <c r="S292" s="78"/>
      <c r="T292" s="79"/>
      <c r="AT292" s="16" t="s">
        <v>165</v>
      </c>
      <c r="AU292" s="16" t="s">
        <v>79</v>
      </c>
    </row>
    <row r="293" s="1" customFormat="1">
      <c r="B293" s="37"/>
      <c r="C293" s="38"/>
      <c r="D293" s="227" t="s">
        <v>167</v>
      </c>
      <c r="E293" s="38"/>
      <c r="F293" s="230" t="s">
        <v>1618</v>
      </c>
      <c r="G293" s="38"/>
      <c r="H293" s="38"/>
      <c r="I293" s="142"/>
      <c r="J293" s="38"/>
      <c r="K293" s="38"/>
      <c r="L293" s="42"/>
      <c r="M293" s="229"/>
      <c r="N293" s="78"/>
      <c r="O293" s="78"/>
      <c r="P293" s="78"/>
      <c r="Q293" s="78"/>
      <c r="R293" s="78"/>
      <c r="S293" s="78"/>
      <c r="T293" s="79"/>
      <c r="AT293" s="16" t="s">
        <v>167</v>
      </c>
      <c r="AU293" s="16" t="s">
        <v>79</v>
      </c>
    </row>
    <row r="294" s="1" customFormat="1">
      <c r="B294" s="37"/>
      <c r="C294" s="38"/>
      <c r="D294" s="227" t="s">
        <v>189</v>
      </c>
      <c r="E294" s="38"/>
      <c r="F294" s="230" t="s">
        <v>1624</v>
      </c>
      <c r="G294" s="38"/>
      <c r="H294" s="38"/>
      <c r="I294" s="142"/>
      <c r="J294" s="38"/>
      <c r="K294" s="38"/>
      <c r="L294" s="42"/>
      <c r="M294" s="229"/>
      <c r="N294" s="78"/>
      <c r="O294" s="78"/>
      <c r="P294" s="78"/>
      <c r="Q294" s="78"/>
      <c r="R294" s="78"/>
      <c r="S294" s="78"/>
      <c r="T294" s="79"/>
      <c r="AT294" s="16" t="s">
        <v>189</v>
      </c>
      <c r="AU294" s="16" t="s">
        <v>79</v>
      </c>
    </row>
    <row r="295" s="13" customFormat="1">
      <c r="B295" s="241"/>
      <c r="C295" s="242"/>
      <c r="D295" s="227" t="s">
        <v>169</v>
      </c>
      <c r="E295" s="243" t="s">
        <v>1</v>
      </c>
      <c r="F295" s="244" t="s">
        <v>811</v>
      </c>
      <c r="G295" s="242"/>
      <c r="H295" s="245">
        <v>2</v>
      </c>
      <c r="I295" s="246"/>
      <c r="J295" s="242"/>
      <c r="K295" s="242"/>
      <c r="L295" s="247"/>
      <c r="M295" s="248"/>
      <c r="N295" s="249"/>
      <c r="O295" s="249"/>
      <c r="P295" s="249"/>
      <c r="Q295" s="249"/>
      <c r="R295" s="249"/>
      <c r="S295" s="249"/>
      <c r="T295" s="250"/>
      <c r="AT295" s="251" t="s">
        <v>169</v>
      </c>
      <c r="AU295" s="251" t="s">
        <v>79</v>
      </c>
      <c r="AV295" s="13" t="s">
        <v>79</v>
      </c>
      <c r="AW295" s="13" t="s">
        <v>34</v>
      </c>
      <c r="AX295" s="13" t="s">
        <v>21</v>
      </c>
      <c r="AY295" s="251" t="s">
        <v>156</v>
      </c>
    </row>
    <row r="296" s="1" customFormat="1" ht="16.5" customHeight="1">
      <c r="B296" s="37"/>
      <c r="C296" s="263" t="s">
        <v>431</v>
      </c>
      <c r="D296" s="263" t="s">
        <v>297</v>
      </c>
      <c r="E296" s="264" t="s">
        <v>1625</v>
      </c>
      <c r="F296" s="265" t="s">
        <v>1626</v>
      </c>
      <c r="G296" s="266" t="s">
        <v>177</v>
      </c>
      <c r="H296" s="267">
        <v>29.664000000000001</v>
      </c>
      <c r="I296" s="268"/>
      <c r="J296" s="269">
        <f>ROUND(I296*H296,2)</f>
        <v>0</v>
      </c>
      <c r="K296" s="265" t="s">
        <v>162</v>
      </c>
      <c r="L296" s="270"/>
      <c r="M296" s="271" t="s">
        <v>1</v>
      </c>
      <c r="N296" s="272" t="s">
        <v>42</v>
      </c>
      <c r="O296" s="78"/>
      <c r="P296" s="224">
        <f>O296*H296</f>
        <v>0</v>
      </c>
      <c r="Q296" s="224">
        <v>0.81499999999999995</v>
      </c>
      <c r="R296" s="224">
        <f>Q296*H296</f>
        <v>24.176159999999999</v>
      </c>
      <c r="S296" s="224">
        <v>0</v>
      </c>
      <c r="T296" s="225">
        <f>S296*H296</f>
        <v>0</v>
      </c>
      <c r="AR296" s="16" t="s">
        <v>221</v>
      </c>
      <c r="AT296" s="16" t="s">
        <v>297</v>
      </c>
      <c r="AU296" s="16" t="s">
        <v>79</v>
      </c>
      <c r="AY296" s="16" t="s">
        <v>156</v>
      </c>
      <c r="BE296" s="226">
        <f>IF(N296="základní",J296,0)</f>
        <v>0</v>
      </c>
      <c r="BF296" s="226">
        <f>IF(N296="snížená",J296,0)</f>
        <v>0</v>
      </c>
      <c r="BG296" s="226">
        <f>IF(N296="zákl. přenesená",J296,0)</f>
        <v>0</v>
      </c>
      <c r="BH296" s="226">
        <f>IF(N296="sníž. přenesená",J296,0)</f>
        <v>0</v>
      </c>
      <c r="BI296" s="226">
        <f>IF(N296="nulová",J296,0)</f>
        <v>0</v>
      </c>
      <c r="BJ296" s="16" t="s">
        <v>21</v>
      </c>
      <c r="BK296" s="226">
        <f>ROUND(I296*H296,2)</f>
        <v>0</v>
      </c>
      <c r="BL296" s="16" t="s">
        <v>163</v>
      </c>
      <c r="BM296" s="16" t="s">
        <v>1627</v>
      </c>
    </row>
    <row r="297" s="1" customFormat="1">
      <c r="B297" s="37"/>
      <c r="C297" s="38"/>
      <c r="D297" s="227" t="s">
        <v>165</v>
      </c>
      <c r="E297" s="38"/>
      <c r="F297" s="228" t="s">
        <v>1626</v>
      </c>
      <c r="G297" s="38"/>
      <c r="H297" s="38"/>
      <c r="I297" s="142"/>
      <c r="J297" s="38"/>
      <c r="K297" s="38"/>
      <c r="L297" s="42"/>
      <c r="M297" s="229"/>
      <c r="N297" s="78"/>
      <c r="O297" s="78"/>
      <c r="P297" s="78"/>
      <c r="Q297" s="78"/>
      <c r="R297" s="78"/>
      <c r="S297" s="78"/>
      <c r="T297" s="79"/>
      <c r="AT297" s="16" t="s">
        <v>165</v>
      </c>
      <c r="AU297" s="16" t="s">
        <v>79</v>
      </c>
    </row>
    <row r="298" s="1" customFormat="1">
      <c r="B298" s="37"/>
      <c r="C298" s="38"/>
      <c r="D298" s="227" t="s">
        <v>189</v>
      </c>
      <c r="E298" s="38"/>
      <c r="F298" s="230" t="s">
        <v>1628</v>
      </c>
      <c r="G298" s="38"/>
      <c r="H298" s="38"/>
      <c r="I298" s="142"/>
      <c r="J298" s="38"/>
      <c r="K298" s="38"/>
      <c r="L298" s="42"/>
      <c r="M298" s="229"/>
      <c r="N298" s="78"/>
      <c r="O298" s="78"/>
      <c r="P298" s="78"/>
      <c r="Q298" s="78"/>
      <c r="R298" s="78"/>
      <c r="S298" s="78"/>
      <c r="T298" s="79"/>
      <c r="AT298" s="16" t="s">
        <v>189</v>
      </c>
      <c r="AU298" s="16" t="s">
        <v>79</v>
      </c>
    </row>
    <row r="299" s="12" customFormat="1">
      <c r="B299" s="231"/>
      <c r="C299" s="232"/>
      <c r="D299" s="227" t="s">
        <v>169</v>
      </c>
      <c r="E299" s="233" t="s">
        <v>1</v>
      </c>
      <c r="F299" s="234" t="s">
        <v>1629</v>
      </c>
      <c r="G299" s="232"/>
      <c r="H299" s="233" t="s">
        <v>1</v>
      </c>
      <c r="I299" s="235"/>
      <c r="J299" s="232"/>
      <c r="K299" s="232"/>
      <c r="L299" s="236"/>
      <c r="M299" s="237"/>
      <c r="N299" s="238"/>
      <c r="O299" s="238"/>
      <c r="P299" s="238"/>
      <c r="Q299" s="238"/>
      <c r="R299" s="238"/>
      <c r="S299" s="238"/>
      <c r="T299" s="239"/>
      <c r="AT299" s="240" t="s">
        <v>169</v>
      </c>
      <c r="AU299" s="240" t="s">
        <v>79</v>
      </c>
      <c r="AV299" s="12" t="s">
        <v>21</v>
      </c>
      <c r="AW299" s="12" t="s">
        <v>34</v>
      </c>
      <c r="AX299" s="12" t="s">
        <v>71</v>
      </c>
      <c r="AY299" s="240" t="s">
        <v>156</v>
      </c>
    </row>
    <row r="300" s="13" customFormat="1">
      <c r="B300" s="241"/>
      <c r="C300" s="242"/>
      <c r="D300" s="227" t="s">
        <v>169</v>
      </c>
      <c r="E300" s="243" t="s">
        <v>1</v>
      </c>
      <c r="F300" s="244" t="s">
        <v>1630</v>
      </c>
      <c r="G300" s="242"/>
      <c r="H300" s="245">
        <v>29.664000000000001</v>
      </c>
      <c r="I300" s="246"/>
      <c r="J300" s="242"/>
      <c r="K300" s="242"/>
      <c r="L300" s="247"/>
      <c r="M300" s="248"/>
      <c r="N300" s="249"/>
      <c r="O300" s="249"/>
      <c r="P300" s="249"/>
      <c r="Q300" s="249"/>
      <c r="R300" s="249"/>
      <c r="S300" s="249"/>
      <c r="T300" s="250"/>
      <c r="AT300" s="251" t="s">
        <v>169</v>
      </c>
      <c r="AU300" s="251" t="s">
        <v>79</v>
      </c>
      <c r="AV300" s="13" t="s">
        <v>79</v>
      </c>
      <c r="AW300" s="13" t="s">
        <v>34</v>
      </c>
      <c r="AX300" s="13" t="s">
        <v>71</v>
      </c>
      <c r="AY300" s="251" t="s">
        <v>156</v>
      </c>
    </row>
    <row r="301" s="14" customFormat="1">
      <c r="B301" s="252"/>
      <c r="C301" s="253"/>
      <c r="D301" s="227" t="s">
        <v>169</v>
      </c>
      <c r="E301" s="254" t="s">
        <v>1</v>
      </c>
      <c r="F301" s="255" t="s">
        <v>174</v>
      </c>
      <c r="G301" s="253"/>
      <c r="H301" s="256">
        <v>29.664000000000001</v>
      </c>
      <c r="I301" s="257"/>
      <c r="J301" s="253"/>
      <c r="K301" s="253"/>
      <c r="L301" s="258"/>
      <c r="M301" s="259"/>
      <c r="N301" s="260"/>
      <c r="O301" s="260"/>
      <c r="P301" s="260"/>
      <c r="Q301" s="260"/>
      <c r="R301" s="260"/>
      <c r="S301" s="260"/>
      <c r="T301" s="261"/>
      <c r="AT301" s="262" t="s">
        <v>169</v>
      </c>
      <c r="AU301" s="262" t="s">
        <v>79</v>
      </c>
      <c r="AV301" s="14" t="s">
        <v>163</v>
      </c>
      <c r="AW301" s="14" t="s">
        <v>34</v>
      </c>
      <c r="AX301" s="14" t="s">
        <v>21</v>
      </c>
      <c r="AY301" s="262" t="s">
        <v>156</v>
      </c>
    </row>
    <row r="302" s="1" customFormat="1" ht="16.5" customHeight="1">
      <c r="B302" s="37"/>
      <c r="C302" s="263" t="s">
        <v>439</v>
      </c>
      <c r="D302" s="263" t="s">
        <v>297</v>
      </c>
      <c r="E302" s="264" t="s">
        <v>1631</v>
      </c>
      <c r="F302" s="265" t="s">
        <v>1632</v>
      </c>
      <c r="G302" s="266" t="s">
        <v>177</v>
      </c>
      <c r="H302" s="267">
        <v>0.32400000000000001</v>
      </c>
      <c r="I302" s="268"/>
      <c r="J302" s="269">
        <f>ROUND(I302*H302,2)</f>
        <v>0</v>
      </c>
      <c r="K302" s="265" t="s">
        <v>162</v>
      </c>
      <c r="L302" s="270"/>
      <c r="M302" s="271" t="s">
        <v>1</v>
      </c>
      <c r="N302" s="272" t="s">
        <v>42</v>
      </c>
      <c r="O302" s="78"/>
      <c r="P302" s="224">
        <f>O302*H302</f>
        <v>0</v>
      </c>
      <c r="Q302" s="224">
        <v>0.81499999999999995</v>
      </c>
      <c r="R302" s="224">
        <f>Q302*H302</f>
        <v>0.26406000000000002</v>
      </c>
      <c r="S302" s="224">
        <v>0</v>
      </c>
      <c r="T302" s="225">
        <f>S302*H302</f>
        <v>0</v>
      </c>
      <c r="AR302" s="16" t="s">
        <v>221</v>
      </c>
      <c r="AT302" s="16" t="s">
        <v>297</v>
      </c>
      <c r="AU302" s="16" t="s">
        <v>79</v>
      </c>
      <c r="AY302" s="16" t="s">
        <v>156</v>
      </c>
      <c r="BE302" s="226">
        <f>IF(N302="základní",J302,0)</f>
        <v>0</v>
      </c>
      <c r="BF302" s="226">
        <f>IF(N302="snížená",J302,0)</f>
        <v>0</v>
      </c>
      <c r="BG302" s="226">
        <f>IF(N302="zákl. přenesená",J302,0)</f>
        <v>0</v>
      </c>
      <c r="BH302" s="226">
        <f>IF(N302="sníž. přenesená",J302,0)</f>
        <v>0</v>
      </c>
      <c r="BI302" s="226">
        <f>IF(N302="nulová",J302,0)</f>
        <v>0</v>
      </c>
      <c r="BJ302" s="16" t="s">
        <v>21</v>
      </c>
      <c r="BK302" s="226">
        <f>ROUND(I302*H302,2)</f>
        <v>0</v>
      </c>
      <c r="BL302" s="16" t="s">
        <v>163</v>
      </c>
      <c r="BM302" s="16" t="s">
        <v>1633</v>
      </c>
    </row>
    <row r="303" s="1" customFormat="1">
      <c r="B303" s="37"/>
      <c r="C303" s="38"/>
      <c r="D303" s="227" t="s">
        <v>165</v>
      </c>
      <c r="E303" s="38"/>
      <c r="F303" s="228" t="s">
        <v>1632</v>
      </c>
      <c r="G303" s="38"/>
      <c r="H303" s="38"/>
      <c r="I303" s="142"/>
      <c r="J303" s="38"/>
      <c r="K303" s="38"/>
      <c r="L303" s="42"/>
      <c r="M303" s="229"/>
      <c r="N303" s="78"/>
      <c r="O303" s="78"/>
      <c r="P303" s="78"/>
      <c r="Q303" s="78"/>
      <c r="R303" s="78"/>
      <c r="S303" s="78"/>
      <c r="T303" s="79"/>
      <c r="AT303" s="16" t="s">
        <v>165</v>
      </c>
      <c r="AU303" s="16" t="s">
        <v>79</v>
      </c>
    </row>
    <row r="304" s="1" customFormat="1">
      <c r="B304" s="37"/>
      <c r="C304" s="38"/>
      <c r="D304" s="227" t="s">
        <v>189</v>
      </c>
      <c r="E304" s="38"/>
      <c r="F304" s="230" t="s">
        <v>1634</v>
      </c>
      <c r="G304" s="38"/>
      <c r="H304" s="38"/>
      <c r="I304" s="142"/>
      <c r="J304" s="38"/>
      <c r="K304" s="38"/>
      <c r="L304" s="42"/>
      <c r="M304" s="229"/>
      <c r="N304" s="78"/>
      <c r="O304" s="78"/>
      <c r="P304" s="78"/>
      <c r="Q304" s="78"/>
      <c r="R304" s="78"/>
      <c r="S304" s="78"/>
      <c r="T304" s="79"/>
      <c r="AT304" s="16" t="s">
        <v>189</v>
      </c>
      <c r="AU304" s="16" t="s">
        <v>79</v>
      </c>
    </row>
    <row r="305" s="12" customFormat="1">
      <c r="B305" s="231"/>
      <c r="C305" s="232"/>
      <c r="D305" s="227" t="s">
        <v>169</v>
      </c>
      <c r="E305" s="233" t="s">
        <v>1</v>
      </c>
      <c r="F305" s="234" t="s">
        <v>1635</v>
      </c>
      <c r="G305" s="232"/>
      <c r="H305" s="233" t="s">
        <v>1</v>
      </c>
      <c r="I305" s="235"/>
      <c r="J305" s="232"/>
      <c r="K305" s="232"/>
      <c r="L305" s="236"/>
      <c r="M305" s="237"/>
      <c r="N305" s="238"/>
      <c r="O305" s="238"/>
      <c r="P305" s="238"/>
      <c r="Q305" s="238"/>
      <c r="R305" s="238"/>
      <c r="S305" s="238"/>
      <c r="T305" s="239"/>
      <c r="AT305" s="240" t="s">
        <v>169</v>
      </c>
      <c r="AU305" s="240" t="s">
        <v>79</v>
      </c>
      <c r="AV305" s="12" t="s">
        <v>21</v>
      </c>
      <c r="AW305" s="12" t="s">
        <v>34</v>
      </c>
      <c r="AX305" s="12" t="s">
        <v>71</v>
      </c>
      <c r="AY305" s="240" t="s">
        <v>156</v>
      </c>
    </row>
    <row r="306" s="13" customFormat="1">
      <c r="B306" s="241"/>
      <c r="C306" s="242"/>
      <c r="D306" s="227" t="s">
        <v>169</v>
      </c>
      <c r="E306" s="243" t="s">
        <v>1</v>
      </c>
      <c r="F306" s="244" t="s">
        <v>1636</v>
      </c>
      <c r="G306" s="242"/>
      <c r="H306" s="245">
        <v>0.32400000000000001</v>
      </c>
      <c r="I306" s="246"/>
      <c r="J306" s="242"/>
      <c r="K306" s="242"/>
      <c r="L306" s="247"/>
      <c r="M306" s="248"/>
      <c r="N306" s="249"/>
      <c r="O306" s="249"/>
      <c r="P306" s="249"/>
      <c r="Q306" s="249"/>
      <c r="R306" s="249"/>
      <c r="S306" s="249"/>
      <c r="T306" s="250"/>
      <c r="AT306" s="251" t="s">
        <v>169</v>
      </c>
      <c r="AU306" s="251" t="s">
        <v>79</v>
      </c>
      <c r="AV306" s="13" t="s">
        <v>79</v>
      </c>
      <c r="AW306" s="13" t="s">
        <v>34</v>
      </c>
      <c r="AX306" s="13" t="s">
        <v>71</v>
      </c>
      <c r="AY306" s="251" t="s">
        <v>156</v>
      </c>
    </row>
    <row r="307" s="14" customFormat="1">
      <c r="B307" s="252"/>
      <c r="C307" s="253"/>
      <c r="D307" s="227" t="s">
        <v>169</v>
      </c>
      <c r="E307" s="254" t="s">
        <v>1</v>
      </c>
      <c r="F307" s="255" t="s">
        <v>174</v>
      </c>
      <c r="G307" s="253"/>
      <c r="H307" s="256">
        <v>0.32400000000000001</v>
      </c>
      <c r="I307" s="257"/>
      <c r="J307" s="253"/>
      <c r="K307" s="253"/>
      <c r="L307" s="258"/>
      <c r="M307" s="259"/>
      <c r="N307" s="260"/>
      <c r="O307" s="260"/>
      <c r="P307" s="260"/>
      <c r="Q307" s="260"/>
      <c r="R307" s="260"/>
      <c r="S307" s="260"/>
      <c r="T307" s="261"/>
      <c r="AT307" s="262" t="s">
        <v>169</v>
      </c>
      <c r="AU307" s="262" t="s">
        <v>79</v>
      </c>
      <c r="AV307" s="14" t="s">
        <v>163</v>
      </c>
      <c r="AW307" s="14" t="s">
        <v>34</v>
      </c>
      <c r="AX307" s="14" t="s">
        <v>21</v>
      </c>
      <c r="AY307" s="262" t="s">
        <v>156</v>
      </c>
    </row>
    <row r="308" s="1" customFormat="1" ht="16.5" customHeight="1">
      <c r="B308" s="37"/>
      <c r="C308" s="215" t="s">
        <v>449</v>
      </c>
      <c r="D308" s="215" t="s">
        <v>158</v>
      </c>
      <c r="E308" s="216" t="s">
        <v>1637</v>
      </c>
      <c r="F308" s="217" t="s">
        <v>1638</v>
      </c>
      <c r="G308" s="218" t="s">
        <v>519</v>
      </c>
      <c r="H308" s="219">
        <v>2</v>
      </c>
      <c r="I308" s="220"/>
      <c r="J308" s="221">
        <f>ROUND(I308*H308,2)</f>
        <v>0</v>
      </c>
      <c r="K308" s="217" t="s">
        <v>162</v>
      </c>
      <c r="L308" s="42"/>
      <c r="M308" s="222" t="s">
        <v>1</v>
      </c>
      <c r="N308" s="223" t="s">
        <v>42</v>
      </c>
      <c r="O308" s="78"/>
      <c r="P308" s="224">
        <f>O308*H308</f>
        <v>0</v>
      </c>
      <c r="Q308" s="224">
        <v>0.00058299999999999997</v>
      </c>
      <c r="R308" s="224">
        <f>Q308*H308</f>
        <v>0.0011659999999999999</v>
      </c>
      <c r="S308" s="224">
        <v>0.16600000000000001</v>
      </c>
      <c r="T308" s="225">
        <f>S308*H308</f>
        <v>0.33200000000000002</v>
      </c>
      <c r="AR308" s="16" t="s">
        <v>163</v>
      </c>
      <c r="AT308" s="16" t="s">
        <v>158</v>
      </c>
      <c r="AU308" s="16" t="s">
        <v>79</v>
      </c>
      <c r="AY308" s="16" t="s">
        <v>156</v>
      </c>
      <c r="BE308" s="226">
        <f>IF(N308="základní",J308,0)</f>
        <v>0</v>
      </c>
      <c r="BF308" s="226">
        <f>IF(N308="snížená",J308,0)</f>
        <v>0</v>
      </c>
      <c r="BG308" s="226">
        <f>IF(N308="zákl. přenesená",J308,0)</f>
        <v>0</v>
      </c>
      <c r="BH308" s="226">
        <f>IF(N308="sníž. přenesená",J308,0)</f>
        <v>0</v>
      </c>
      <c r="BI308" s="226">
        <f>IF(N308="nulová",J308,0)</f>
        <v>0</v>
      </c>
      <c r="BJ308" s="16" t="s">
        <v>21</v>
      </c>
      <c r="BK308" s="226">
        <f>ROUND(I308*H308,2)</f>
        <v>0</v>
      </c>
      <c r="BL308" s="16" t="s">
        <v>163</v>
      </c>
      <c r="BM308" s="16" t="s">
        <v>1639</v>
      </c>
    </row>
    <row r="309" s="1" customFormat="1">
      <c r="B309" s="37"/>
      <c r="C309" s="38"/>
      <c r="D309" s="227" t="s">
        <v>165</v>
      </c>
      <c r="E309" s="38"/>
      <c r="F309" s="228" t="s">
        <v>1640</v>
      </c>
      <c r="G309" s="38"/>
      <c r="H309" s="38"/>
      <c r="I309" s="142"/>
      <c r="J309" s="38"/>
      <c r="K309" s="38"/>
      <c r="L309" s="42"/>
      <c r="M309" s="229"/>
      <c r="N309" s="78"/>
      <c r="O309" s="78"/>
      <c r="P309" s="78"/>
      <c r="Q309" s="78"/>
      <c r="R309" s="78"/>
      <c r="S309" s="78"/>
      <c r="T309" s="79"/>
      <c r="AT309" s="16" t="s">
        <v>165</v>
      </c>
      <c r="AU309" s="16" t="s">
        <v>79</v>
      </c>
    </row>
    <row r="310" s="1" customFormat="1">
      <c r="B310" s="37"/>
      <c r="C310" s="38"/>
      <c r="D310" s="227" t="s">
        <v>189</v>
      </c>
      <c r="E310" s="38"/>
      <c r="F310" s="230" t="s">
        <v>1641</v>
      </c>
      <c r="G310" s="38"/>
      <c r="H310" s="38"/>
      <c r="I310" s="142"/>
      <c r="J310" s="38"/>
      <c r="K310" s="38"/>
      <c r="L310" s="42"/>
      <c r="M310" s="229"/>
      <c r="N310" s="78"/>
      <c r="O310" s="78"/>
      <c r="P310" s="78"/>
      <c r="Q310" s="78"/>
      <c r="R310" s="78"/>
      <c r="S310" s="78"/>
      <c r="T310" s="79"/>
      <c r="AT310" s="16" t="s">
        <v>189</v>
      </c>
      <c r="AU310" s="16" t="s">
        <v>79</v>
      </c>
    </row>
    <row r="311" s="13" customFormat="1">
      <c r="B311" s="241"/>
      <c r="C311" s="242"/>
      <c r="D311" s="227" t="s">
        <v>169</v>
      </c>
      <c r="E311" s="243" t="s">
        <v>1</v>
      </c>
      <c r="F311" s="244" t="s">
        <v>811</v>
      </c>
      <c r="G311" s="242"/>
      <c r="H311" s="245">
        <v>2</v>
      </c>
      <c r="I311" s="246"/>
      <c r="J311" s="242"/>
      <c r="K311" s="242"/>
      <c r="L311" s="247"/>
      <c r="M311" s="248"/>
      <c r="N311" s="249"/>
      <c r="O311" s="249"/>
      <c r="P311" s="249"/>
      <c r="Q311" s="249"/>
      <c r="R311" s="249"/>
      <c r="S311" s="249"/>
      <c r="T311" s="250"/>
      <c r="AT311" s="251" t="s">
        <v>169</v>
      </c>
      <c r="AU311" s="251" t="s">
        <v>79</v>
      </c>
      <c r="AV311" s="13" t="s">
        <v>79</v>
      </c>
      <c r="AW311" s="13" t="s">
        <v>34</v>
      </c>
      <c r="AX311" s="13" t="s">
        <v>21</v>
      </c>
      <c r="AY311" s="251" t="s">
        <v>156</v>
      </c>
    </row>
    <row r="312" s="11" customFormat="1" ht="22.8" customHeight="1">
      <c r="B312" s="199"/>
      <c r="C312" s="200"/>
      <c r="D312" s="201" t="s">
        <v>70</v>
      </c>
      <c r="E312" s="213" t="s">
        <v>207</v>
      </c>
      <c r="F312" s="213" t="s">
        <v>456</v>
      </c>
      <c r="G312" s="200"/>
      <c r="H312" s="200"/>
      <c r="I312" s="203"/>
      <c r="J312" s="214">
        <f>BK312</f>
        <v>0</v>
      </c>
      <c r="K312" s="200"/>
      <c r="L312" s="205"/>
      <c r="M312" s="206"/>
      <c r="N312" s="207"/>
      <c r="O312" s="207"/>
      <c r="P312" s="208">
        <f>SUM(P313:P404)</f>
        <v>0</v>
      </c>
      <c r="Q312" s="207"/>
      <c r="R312" s="208">
        <f>SUM(R313:R404)</f>
        <v>0.92229821421199998</v>
      </c>
      <c r="S312" s="207"/>
      <c r="T312" s="209">
        <f>SUM(T313:T404)</f>
        <v>0</v>
      </c>
      <c r="AR312" s="210" t="s">
        <v>21</v>
      </c>
      <c r="AT312" s="211" t="s">
        <v>70</v>
      </c>
      <c r="AU312" s="211" t="s">
        <v>21</v>
      </c>
      <c r="AY312" s="210" t="s">
        <v>156</v>
      </c>
      <c r="BK312" s="212">
        <f>SUM(BK313:BK404)</f>
        <v>0</v>
      </c>
    </row>
    <row r="313" s="1" customFormat="1" ht="16.5" customHeight="1">
      <c r="B313" s="37"/>
      <c r="C313" s="215" t="s">
        <v>457</v>
      </c>
      <c r="D313" s="215" t="s">
        <v>158</v>
      </c>
      <c r="E313" s="216" t="s">
        <v>1642</v>
      </c>
      <c r="F313" s="217" t="s">
        <v>1643</v>
      </c>
      <c r="G313" s="218" t="s">
        <v>161</v>
      </c>
      <c r="H313" s="219">
        <v>13.448</v>
      </c>
      <c r="I313" s="220"/>
      <c r="J313" s="221">
        <f>ROUND(I313*H313,2)</f>
        <v>0</v>
      </c>
      <c r="K313" s="217" t="s">
        <v>162</v>
      </c>
      <c r="L313" s="42"/>
      <c r="M313" s="222" t="s">
        <v>1</v>
      </c>
      <c r="N313" s="223" t="s">
        <v>42</v>
      </c>
      <c r="O313" s="78"/>
      <c r="P313" s="224">
        <f>O313*H313</f>
        <v>0</v>
      </c>
      <c r="Q313" s="224">
        <v>0.00052400000000000005</v>
      </c>
      <c r="R313" s="224">
        <f>Q313*H313</f>
        <v>0.0070467520000000007</v>
      </c>
      <c r="S313" s="224">
        <v>0</v>
      </c>
      <c r="T313" s="225">
        <f>S313*H313</f>
        <v>0</v>
      </c>
      <c r="AR313" s="16" t="s">
        <v>163</v>
      </c>
      <c r="AT313" s="16" t="s">
        <v>158</v>
      </c>
      <c r="AU313" s="16" t="s">
        <v>79</v>
      </c>
      <c r="AY313" s="16" t="s">
        <v>156</v>
      </c>
      <c r="BE313" s="226">
        <f>IF(N313="základní",J313,0)</f>
        <v>0</v>
      </c>
      <c r="BF313" s="226">
        <f>IF(N313="snížená",J313,0)</f>
        <v>0</v>
      </c>
      <c r="BG313" s="226">
        <f>IF(N313="zákl. přenesená",J313,0)</f>
        <v>0</v>
      </c>
      <c r="BH313" s="226">
        <f>IF(N313="sníž. přenesená",J313,0)</f>
        <v>0</v>
      </c>
      <c r="BI313" s="226">
        <f>IF(N313="nulová",J313,0)</f>
        <v>0</v>
      </c>
      <c r="BJ313" s="16" t="s">
        <v>21</v>
      </c>
      <c r="BK313" s="226">
        <f>ROUND(I313*H313,2)</f>
        <v>0</v>
      </c>
      <c r="BL313" s="16" t="s">
        <v>163</v>
      </c>
      <c r="BM313" s="16" t="s">
        <v>1644</v>
      </c>
    </row>
    <row r="314" s="1" customFormat="1">
      <c r="B314" s="37"/>
      <c r="C314" s="38"/>
      <c r="D314" s="227" t="s">
        <v>165</v>
      </c>
      <c r="E314" s="38"/>
      <c r="F314" s="228" t="s">
        <v>1645</v>
      </c>
      <c r="G314" s="38"/>
      <c r="H314" s="38"/>
      <c r="I314" s="142"/>
      <c r="J314" s="38"/>
      <c r="K314" s="38"/>
      <c r="L314" s="42"/>
      <c r="M314" s="229"/>
      <c r="N314" s="78"/>
      <c r="O314" s="78"/>
      <c r="P314" s="78"/>
      <c r="Q314" s="78"/>
      <c r="R314" s="78"/>
      <c r="S314" s="78"/>
      <c r="T314" s="79"/>
      <c r="AT314" s="16" t="s">
        <v>165</v>
      </c>
      <c r="AU314" s="16" t="s">
        <v>79</v>
      </c>
    </row>
    <row r="315" s="12" customFormat="1">
      <c r="B315" s="231"/>
      <c r="C315" s="232"/>
      <c r="D315" s="227" t="s">
        <v>169</v>
      </c>
      <c r="E315" s="233" t="s">
        <v>1</v>
      </c>
      <c r="F315" s="234" t="s">
        <v>1646</v>
      </c>
      <c r="G315" s="232"/>
      <c r="H315" s="233" t="s">
        <v>1</v>
      </c>
      <c r="I315" s="235"/>
      <c r="J315" s="232"/>
      <c r="K315" s="232"/>
      <c r="L315" s="236"/>
      <c r="M315" s="237"/>
      <c r="N315" s="238"/>
      <c r="O315" s="238"/>
      <c r="P315" s="238"/>
      <c r="Q315" s="238"/>
      <c r="R315" s="238"/>
      <c r="S315" s="238"/>
      <c r="T315" s="239"/>
      <c r="AT315" s="240" t="s">
        <v>169</v>
      </c>
      <c r="AU315" s="240" t="s">
        <v>79</v>
      </c>
      <c r="AV315" s="12" t="s">
        <v>21</v>
      </c>
      <c r="AW315" s="12" t="s">
        <v>34</v>
      </c>
      <c r="AX315" s="12" t="s">
        <v>71</v>
      </c>
      <c r="AY315" s="240" t="s">
        <v>156</v>
      </c>
    </row>
    <row r="316" s="13" customFormat="1">
      <c r="B316" s="241"/>
      <c r="C316" s="242"/>
      <c r="D316" s="227" t="s">
        <v>169</v>
      </c>
      <c r="E316" s="243" t="s">
        <v>1</v>
      </c>
      <c r="F316" s="244" t="s">
        <v>1647</v>
      </c>
      <c r="G316" s="242"/>
      <c r="H316" s="245">
        <v>13.448</v>
      </c>
      <c r="I316" s="246"/>
      <c r="J316" s="242"/>
      <c r="K316" s="242"/>
      <c r="L316" s="247"/>
      <c r="M316" s="248"/>
      <c r="N316" s="249"/>
      <c r="O316" s="249"/>
      <c r="P316" s="249"/>
      <c r="Q316" s="249"/>
      <c r="R316" s="249"/>
      <c r="S316" s="249"/>
      <c r="T316" s="250"/>
      <c r="AT316" s="251" t="s">
        <v>169</v>
      </c>
      <c r="AU316" s="251" t="s">
        <v>79</v>
      </c>
      <c r="AV316" s="13" t="s">
        <v>79</v>
      </c>
      <c r="AW316" s="13" t="s">
        <v>34</v>
      </c>
      <c r="AX316" s="13" t="s">
        <v>21</v>
      </c>
      <c r="AY316" s="251" t="s">
        <v>156</v>
      </c>
    </row>
    <row r="317" s="1" customFormat="1" ht="16.5" customHeight="1">
      <c r="B317" s="37"/>
      <c r="C317" s="215" t="s">
        <v>469</v>
      </c>
      <c r="D317" s="215" t="s">
        <v>158</v>
      </c>
      <c r="E317" s="216" t="s">
        <v>1648</v>
      </c>
      <c r="F317" s="217" t="s">
        <v>1649</v>
      </c>
      <c r="G317" s="218" t="s">
        <v>161</v>
      </c>
      <c r="H317" s="219">
        <v>742.18299999999999</v>
      </c>
      <c r="I317" s="220"/>
      <c r="J317" s="221">
        <f>ROUND(I317*H317,2)</f>
        <v>0</v>
      </c>
      <c r="K317" s="217" t="s">
        <v>162</v>
      </c>
      <c r="L317" s="42"/>
      <c r="M317" s="222" t="s">
        <v>1</v>
      </c>
      <c r="N317" s="223" t="s">
        <v>42</v>
      </c>
      <c r="O317" s="78"/>
      <c r="P317" s="224">
        <f>O317*H317</f>
        <v>0</v>
      </c>
      <c r="Q317" s="224">
        <v>0.001110364</v>
      </c>
      <c r="R317" s="224">
        <f>Q317*H317</f>
        <v>0.82409328461199993</v>
      </c>
      <c r="S317" s="224">
        <v>0</v>
      </c>
      <c r="T317" s="225">
        <f>S317*H317</f>
        <v>0</v>
      </c>
      <c r="AR317" s="16" t="s">
        <v>163</v>
      </c>
      <c r="AT317" s="16" t="s">
        <v>158</v>
      </c>
      <c r="AU317" s="16" t="s">
        <v>79</v>
      </c>
      <c r="AY317" s="16" t="s">
        <v>156</v>
      </c>
      <c r="BE317" s="226">
        <f>IF(N317="základní",J317,0)</f>
        <v>0</v>
      </c>
      <c r="BF317" s="226">
        <f>IF(N317="snížená",J317,0)</f>
        <v>0</v>
      </c>
      <c r="BG317" s="226">
        <f>IF(N317="zákl. přenesená",J317,0)</f>
        <v>0</v>
      </c>
      <c r="BH317" s="226">
        <f>IF(N317="sníž. přenesená",J317,0)</f>
        <v>0</v>
      </c>
      <c r="BI317" s="226">
        <f>IF(N317="nulová",J317,0)</f>
        <v>0</v>
      </c>
      <c r="BJ317" s="16" t="s">
        <v>21</v>
      </c>
      <c r="BK317" s="226">
        <f>ROUND(I317*H317,2)</f>
        <v>0</v>
      </c>
      <c r="BL317" s="16" t="s">
        <v>163</v>
      </c>
      <c r="BM317" s="16" t="s">
        <v>1650</v>
      </c>
    </row>
    <row r="318" s="1" customFormat="1">
      <c r="B318" s="37"/>
      <c r="C318" s="38"/>
      <c r="D318" s="227" t="s">
        <v>165</v>
      </c>
      <c r="E318" s="38"/>
      <c r="F318" s="228" t="s">
        <v>1651</v>
      </c>
      <c r="G318" s="38"/>
      <c r="H318" s="38"/>
      <c r="I318" s="142"/>
      <c r="J318" s="38"/>
      <c r="K318" s="38"/>
      <c r="L318" s="42"/>
      <c r="M318" s="229"/>
      <c r="N318" s="78"/>
      <c r="O318" s="78"/>
      <c r="P318" s="78"/>
      <c r="Q318" s="78"/>
      <c r="R318" s="78"/>
      <c r="S318" s="78"/>
      <c r="T318" s="79"/>
      <c r="AT318" s="16" t="s">
        <v>165</v>
      </c>
      <c r="AU318" s="16" t="s">
        <v>79</v>
      </c>
    </row>
    <row r="319" s="1" customFormat="1">
      <c r="B319" s="37"/>
      <c r="C319" s="38"/>
      <c r="D319" s="227" t="s">
        <v>189</v>
      </c>
      <c r="E319" s="38"/>
      <c r="F319" s="230" t="s">
        <v>1652</v>
      </c>
      <c r="G319" s="38"/>
      <c r="H319" s="38"/>
      <c r="I319" s="142"/>
      <c r="J319" s="38"/>
      <c r="K319" s="38"/>
      <c r="L319" s="42"/>
      <c r="M319" s="229"/>
      <c r="N319" s="78"/>
      <c r="O319" s="78"/>
      <c r="P319" s="78"/>
      <c r="Q319" s="78"/>
      <c r="R319" s="78"/>
      <c r="S319" s="78"/>
      <c r="T319" s="79"/>
      <c r="AT319" s="16" t="s">
        <v>189</v>
      </c>
      <c r="AU319" s="16" t="s">
        <v>79</v>
      </c>
    </row>
    <row r="320" s="12" customFormat="1">
      <c r="B320" s="231"/>
      <c r="C320" s="232"/>
      <c r="D320" s="227" t="s">
        <v>169</v>
      </c>
      <c r="E320" s="233" t="s">
        <v>1</v>
      </c>
      <c r="F320" s="234" t="s">
        <v>1653</v>
      </c>
      <c r="G320" s="232"/>
      <c r="H320" s="233" t="s">
        <v>1</v>
      </c>
      <c r="I320" s="235"/>
      <c r="J320" s="232"/>
      <c r="K320" s="232"/>
      <c r="L320" s="236"/>
      <c r="M320" s="237"/>
      <c r="N320" s="238"/>
      <c r="O320" s="238"/>
      <c r="P320" s="238"/>
      <c r="Q320" s="238"/>
      <c r="R320" s="238"/>
      <c r="S320" s="238"/>
      <c r="T320" s="239"/>
      <c r="AT320" s="240" t="s">
        <v>169</v>
      </c>
      <c r="AU320" s="240" t="s">
        <v>79</v>
      </c>
      <c r="AV320" s="12" t="s">
        <v>21</v>
      </c>
      <c r="AW320" s="12" t="s">
        <v>34</v>
      </c>
      <c r="AX320" s="12" t="s">
        <v>71</v>
      </c>
      <c r="AY320" s="240" t="s">
        <v>156</v>
      </c>
    </row>
    <row r="321" s="13" customFormat="1">
      <c r="B321" s="241"/>
      <c r="C321" s="242"/>
      <c r="D321" s="227" t="s">
        <v>169</v>
      </c>
      <c r="E321" s="243" t="s">
        <v>1</v>
      </c>
      <c r="F321" s="244" t="s">
        <v>1654</v>
      </c>
      <c r="G321" s="242"/>
      <c r="H321" s="245">
        <v>0.20699999999999999</v>
      </c>
      <c r="I321" s="246"/>
      <c r="J321" s="242"/>
      <c r="K321" s="242"/>
      <c r="L321" s="247"/>
      <c r="M321" s="248"/>
      <c r="N321" s="249"/>
      <c r="O321" s="249"/>
      <c r="P321" s="249"/>
      <c r="Q321" s="249"/>
      <c r="R321" s="249"/>
      <c r="S321" s="249"/>
      <c r="T321" s="250"/>
      <c r="AT321" s="251" t="s">
        <v>169</v>
      </c>
      <c r="AU321" s="251" t="s">
        <v>79</v>
      </c>
      <c r="AV321" s="13" t="s">
        <v>79</v>
      </c>
      <c r="AW321" s="13" t="s">
        <v>34</v>
      </c>
      <c r="AX321" s="13" t="s">
        <v>71</v>
      </c>
      <c r="AY321" s="251" t="s">
        <v>156</v>
      </c>
    </row>
    <row r="322" s="12" customFormat="1">
      <c r="B322" s="231"/>
      <c r="C322" s="232"/>
      <c r="D322" s="227" t="s">
        <v>169</v>
      </c>
      <c r="E322" s="233" t="s">
        <v>1</v>
      </c>
      <c r="F322" s="234" t="s">
        <v>1655</v>
      </c>
      <c r="G322" s="232"/>
      <c r="H322" s="233" t="s">
        <v>1</v>
      </c>
      <c r="I322" s="235"/>
      <c r="J322" s="232"/>
      <c r="K322" s="232"/>
      <c r="L322" s="236"/>
      <c r="M322" s="237"/>
      <c r="N322" s="238"/>
      <c r="O322" s="238"/>
      <c r="P322" s="238"/>
      <c r="Q322" s="238"/>
      <c r="R322" s="238"/>
      <c r="S322" s="238"/>
      <c r="T322" s="239"/>
      <c r="AT322" s="240" t="s">
        <v>169</v>
      </c>
      <c r="AU322" s="240" t="s">
        <v>79</v>
      </c>
      <c r="AV322" s="12" t="s">
        <v>21</v>
      </c>
      <c r="AW322" s="12" t="s">
        <v>34</v>
      </c>
      <c r="AX322" s="12" t="s">
        <v>71</v>
      </c>
      <c r="AY322" s="240" t="s">
        <v>156</v>
      </c>
    </row>
    <row r="323" s="13" customFormat="1">
      <c r="B323" s="241"/>
      <c r="C323" s="242"/>
      <c r="D323" s="227" t="s">
        <v>169</v>
      </c>
      <c r="E323" s="243" t="s">
        <v>1</v>
      </c>
      <c r="F323" s="244" t="s">
        <v>1656</v>
      </c>
      <c r="G323" s="242"/>
      <c r="H323" s="245">
        <v>1.1619999999999999</v>
      </c>
      <c r="I323" s="246"/>
      <c r="J323" s="242"/>
      <c r="K323" s="242"/>
      <c r="L323" s="247"/>
      <c r="M323" s="248"/>
      <c r="N323" s="249"/>
      <c r="O323" s="249"/>
      <c r="P323" s="249"/>
      <c r="Q323" s="249"/>
      <c r="R323" s="249"/>
      <c r="S323" s="249"/>
      <c r="T323" s="250"/>
      <c r="AT323" s="251" t="s">
        <v>169</v>
      </c>
      <c r="AU323" s="251" t="s">
        <v>79</v>
      </c>
      <c r="AV323" s="13" t="s">
        <v>79</v>
      </c>
      <c r="AW323" s="13" t="s">
        <v>34</v>
      </c>
      <c r="AX323" s="13" t="s">
        <v>71</v>
      </c>
      <c r="AY323" s="251" t="s">
        <v>156</v>
      </c>
    </row>
    <row r="324" s="12" customFormat="1">
      <c r="B324" s="231"/>
      <c r="C324" s="232"/>
      <c r="D324" s="227" t="s">
        <v>169</v>
      </c>
      <c r="E324" s="233" t="s">
        <v>1</v>
      </c>
      <c r="F324" s="234" t="s">
        <v>1657</v>
      </c>
      <c r="G324" s="232"/>
      <c r="H324" s="233" t="s">
        <v>1</v>
      </c>
      <c r="I324" s="235"/>
      <c r="J324" s="232"/>
      <c r="K324" s="232"/>
      <c r="L324" s="236"/>
      <c r="M324" s="237"/>
      <c r="N324" s="238"/>
      <c r="O324" s="238"/>
      <c r="P324" s="238"/>
      <c r="Q324" s="238"/>
      <c r="R324" s="238"/>
      <c r="S324" s="238"/>
      <c r="T324" s="239"/>
      <c r="AT324" s="240" t="s">
        <v>169</v>
      </c>
      <c r="AU324" s="240" t="s">
        <v>79</v>
      </c>
      <c r="AV324" s="12" t="s">
        <v>21</v>
      </c>
      <c r="AW324" s="12" t="s">
        <v>34</v>
      </c>
      <c r="AX324" s="12" t="s">
        <v>71</v>
      </c>
      <c r="AY324" s="240" t="s">
        <v>156</v>
      </c>
    </row>
    <row r="325" s="13" customFormat="1">
      <c r="B325" s="241"/>
      <c r="C325" s="242"/>
      <c r="D325" s="227" t="s">
        <v>169</v>
      </c>
      <c r="E325" s="243" t="s">
        <v>1</v>
      </c>
      <c r="F325" s="244" t="s">
        <v>1658</v>
      </c>
      <c r="G325" s="242"/>
      <c r="H325" s="245">
        <v>43.723999999999997</v>
      </c>
      <c r="I325" s="246"/>
      <c r="J325" s="242"/>
      <c r="K325" s="242"/>
      <c r="L325" s="247"/>
      <c r="M325" s="248"/>
      <c r="N325" s="249"/>
      <c r="O325" s="249"/>
      <c r="P325" s="249"/>
      <c r="Q325" s="249"/>
      <c r="R325" s="249"/>
      <c r="S325" s="249"/>
      <c r="T325" s="250"/>
      <c r="AT325" s="251" t="s">
        <v>169</v>
      </c>
      <c r="AU325" s="251" t="s">
        <v>79</v>
      </c>
      <c r="AV325" s="13" t="s">
        <v>79</v>
      </c>
      <c r="AW325" s="13" t="s">
        <v>34</v>
      </c>
      <c r="AX325" s="13" t="s">
        <v>71</v>
      </c>
      <c r="AY325" s="251" t="s">
        <v>156</v>
      </c>
    </row>
    <row r="326" s="12" customFormat="1">
      <c r="B326" s="231"/>
      <c r="C326" s="232"/>
      <c r="D326" s="227" t="s">
        <v>169</v>
      </c>
      <c r="E326" s="233" t="s">
        <v>1</v>
      </c>
      <c r="F326" s="234" t="s">
        <v>1659</v>
      </c>
      <c r="G326" s="232"/>
      <c r="H326" s="233" t="s">
        <v>1</v>
      </c>
      <c r="I326" s="235"/>
      <c r="J326" s="232"/>
      <c r="K326" s="232"/>
      <c r="L326" s="236"/>
      <c r="M326" s="237"/>
      <c r="N326" s="238"/>
      <c r="O326" s="238"/>
      <c r="P326" s="238"/>
      <c r="Q326" s="238"/>
      <c r="R326" s="238"/>
      <c r="S326" s="238"/>
      <c r="T326" s="239"/>
      <c r="AT326" s="240" t="s">
        <v>169</v>
      </c>
      <c r="AU326" s="240" t="s">
        <v>79</v>
      </c>
      <c r="AV326" s="12" t="s">
        <v>21</v>
      </c>
      <c r="AW326" s="12" t="s">
        <v>34</v>
      </c>
      <c r="AX326" s="12" t="s">
        <v>71</v>
      </c>
      <c r="AY326" s="240" t="s">
        <v>156</v>
      </c>
    </row>
    <row r="327" s="13" customFormat="1">
      <c r="B327" s="241"/>
      <c r="C327" s="242"/>
      <c r="D327" s="227" t="s">
        <v>169</v>
      </c>
      <c r="E327" s="243" t="s">
        <v>1</v>
      </c>
      <c r="F327" s="244" t="s">
        <v>1660</v>
      </c>
      <c r="G327" s="242"/>
      <c r="H327" s="245">
        <v>43.740000000000002</v>
      </c>
      <c r="I327" s="246"/>
      <c r="J327" s="242"/>
      <c r="K327" s="242"/>
      <c r="L327" s="247"/>
      <c r="M327" s="248"/>
      <c r="N327" s="249"/>
      <c r="O327" s="249"/>
      <c r="P327" s="249"/>
      <c r="Q327" s="249"/>
      <c r="R327" s="249"/>
      <c r="S327" s="249"/>
      <c r="T327" s="250"/>
      <c r="AT327" s="251" t="s">
        <v>169</v>
      </c>
      <c r="AU327" s="251" t="s">
        <v>79</v>
      </c>
      <c r="AV327" s="13" t="s">
        <v>79</v>
      </c>
      <c r="AW327" s="13" t="s">
        <v>34</v>
      </c>
      <c r="AX327" s="13" t="s">
        <v>71</v>
      </c>
      <c r="AY327" s="251" t="s">
        <v>156</v>
      </c>
    </row>
    <row r="328" s="12" customFormat="1">
      <c r="B328" s="231"/>
      <c r="C328" s="232"/>
      <c r="D328" s="227" t="s">
        <v>169</v>
      </c>
      <c r="E328" s="233" t="s">
        <v>1</v>
      </c>
      <c r="F328" s="234" t="s">
        <v>1661</v>
      </c>
      <c r="G328" s="232"/>
      <c r="H328" s="233" t="s">
        <v>1</v>
      </c>
      <c r="I328" s="235"/>
      <c r="J328" s="232"/>
      <c r="K328" s="232"/>
      <c r="L328" s="236"/>
      <c r="M328" s="237"/>
      <c r="N328" s="238"/>
      <c r="O328" s="238"/>
      <c r="P328" s="238"/>
      <c r="Q328" s="238"/>
      <c r="R328" s="238"/>
      <c r="S328" s="238"/>
      <c r="T328" s="239"/>
      <c r="AT328" s="240" t="s">
        <v>169</v>
      </c>
      <c r="AU328" s="240" t="s">
        <v>79</v>
      </c>
      <c r="AV328" s="12" t="s">
        <v>21</v>
      </c>
      <c r="AW328" s="12" t="s">
        <v>34</v>
      </c>
      <c r="AX328" s="12" t="s">
        <v>71</v>
      </c>
      <c r="AY328" s="240" t="s">
        <v>156</v>
      </c>
    </row>
    <row r="329" s="13" customFormat="1">
      <c r="B329" s="241"/>
      <c r="C329" s="242"/>
      <c r="D329" s="227" t="s">
        <v>169</v>
      </c>
      <c r="E329" s="243" t="s">
        <v>1</v>
      </c>
      <c r="F329" s="244" t="s">
        <v>1662</v>
      </c>
      <c r="G329" s="242"/>
      <c r="H329" s="245">
        <v>16.82</v>
      </c>
      <c r="I329" s="246"/>
      <c r="J329" s="242"/>
      <c r="K329" s="242"/>
      <c r="L329" s="247"/>
      <c r="M329" s="248"/>
      <c r="N329" s="249"/>
      <c r="O329" s="249"/>
      <c r="P329" s="249"/>
      <c r="Q329" s="249"/>
      <c r="R329" s="249"/>
      <c r="S329" s="249"/>
      <c r="T329" s="250"/>
      <c r="AT329" s="251" t="s">
        <v>169</v>
      </c>
      <c r="AU329" s="251" t="s">
        <v>79</v>
      </c>
      <c r="AV329" s="13" t="s">
        <v>79</v>
      </c>
      <c r="AW329" s="13" t="s">
        <v>34</v>
      </c>
      <c r="AX329" s="13" t="s">
        <v>71</v>
      </c>
      <c r="AY329" s="251" t="s">
        <v>156</v>
      </c>
    </row>
    <row r="330" s="12" customFormat="1">
      <c r="B330" s="231"/>
      <c r="C330" s="232"/>
      <c r="D330" s="227" t="s">
        <v>169</v>
      </c>
      <c r="E330" s="233" t="s">
        <v>1</v>
      </c>
      <c r="F330" s="234" t="s">
        <v>1663</v>
      </c>
      <c r="G330" s="232"/>
      <c r="H330" s="233" t="s">
        <v>1</v>
      </c>
      <c r="I330" s="235"/>
      <c r="J330" s="232"/>
      <c r="K330" s="232"/>
      <c r="L330" s="236"/>
      <c r="M330" s="237"/>
      <c r="N330" s="238"/>
      <c r="O330" s="238"/>
      <c r="P330" s="238"/>
      <c r="Q330" s="238"/>
      <c r="R330" s="238"/>
      <c r="S330" s="238"/>
      <c r="T330" s="239"/>
      <c r="AT330" s="240" t="s">
        <v>169</v>
      </c>
      <c r="AU330" s="240" t="s">
        <v>79</v>
      </c>
      <c r="AV330" s="12" t="s">
        <v>21</v>
      </c>
      <c r="AW330" s="12" t="s">
        <v>34</v>
      </c>
      <c r="AX330" s="12" t="s">
        <v>71</v>
      </c>
      <c r="AY330" s="240" t="s">
        <v>156</v>
      </c>
    </row>
    <row r="331" s="13" customFormat="1">
      <c r="B331" s="241"/>
      <c r="C331" s="242"/>
      <c r="D331" s="227" t="s">
        <v>169</v>
      </c>
      <c r="E331" s="243" t="s">
        <v>1</v>
      </c>
      <c r="F331" s="244" t="s">
        <v>1664</v>
      </c>
      <c r="G331" s="242"/>
      <c r="H331" s="245">
        <v>4.6920000000000002</v>
      </c>
      <c r="I331" s="246"/>
      <c r="J331" s="242"/>
      <c r="K331" s="242"/>
      <c r="L331" s="247"/>
      <c r="M331" s="248"/>
      <c r="N331" s="249"/>
      <c r="O331" s="249"/>
      <c r="P331" s="249"/>
      <c r="Q331" s="249"/>
      <c r="R331" s="249"/>
      <c r="S331" s="249"/>
      <c r="T331" s="250"/>
      <c r="AT331" s="251" t="s">
        <v>169</v>
      </c>
      <c r="AU331" s="251" t="s">
        <v>79</v>
      </c>
      <c r="AV331" s="13" t="s">
        <v>79</v>
      </c>
      <c r="AW331" s="13" t="s">
        <v>34</v>
      </c>
      <c r="AX331" s="13" t="s">
        <v>71</v>
      </c>
      <c r="AY331" s="251" t="s">
        <v>156</v>
      </c>
    </row>
    <row r="332" s="12" customFormat="1">
      <c r="B332" s="231"/>
      <c r="C332" s="232"/>
      <c r="D332" s="227" t="s">
        <v>169</v>
      </c>
      <c r="E332" s="233" t="s">
        <v>1</v>
      </c>
      <c r="F332" s="234" t="s">
        <v>1665</v>
      </c>
      <c r="G332" s="232"/>
      <c r="H332" s="233" t="s">
        <v>1</v>
      </c>
      <c r="I332" s="235"/>
      <c r="J332" s="232"/>
      <c r="K332" s="232"/>
      <c r="L332" s="236"/>
      <c r="M332" s="237"/>
      <c r="N332" s="238"/>
      <c r="O332" s="238"/>
      <c r="P332" s="238"/>
      <c r="Q332" s="238"/>
      <c r="R332" s="238"/>
      <c r="S332" s="238"/>
      <c r="T332" s="239"/>
      <c r="AT332" s="240" t="s">
        <v>169</v>
      </c>
      <c r="AU332" s="240" t="s">
        <v>79</v>
      </c>
      <c r="AV332" s="12" t="s">
        <v>21</v>
      </c>
      <c r="AW332" s="12" t="s">
        <v>34</v>
      </c>
      <c r="AX332" s="12" t="s">
        <v>71</v>
      </c>
      <c r="AY332" s="240" t="s">
        <v>156</v>
      </c>
    </row>
    <row r="333" s="13" customFormat="1">
      <c r="B333" s="241"/>
      <c r="C333" s="242"/>
      <c r="D333" s="227" t="s">
        <v>169</v>
      </c>
      <c r="E333" s="243" t="s">
        <v>1</v>
      </c>
      <c r="F333" s="244" t="s">
        <v>1666</v>
      </c>
      <c r="G333" s="242"/>
      <c r="H333" s="245">
        <v>65.340000000000003</v>
      </c>
      <c r="I333" s="246"/>
      <c r="J333" s="242"/>
      <c r="K333" s="242"/>
      <c r="L333" s="247"/>
      <c r="M333" s="248"/>
      <c r="N333" s="249"/>
      <c r="O333" s="249"/>
      <c r="P333" s="249"/>
      <c r="Q333" s="249"/>
      <c r="R333" s="249"/>
      <c r="S333" s="249"/>
      <c r="T333" s="250"/>
      <c r="AT333" s="251" t="s">
        <v>169</v>
      </c>
      <c r="AU333" s="251" t="s">
        <v>79</v>
      </c>
      <c r="AV333" s="13" t="s">
        <v>79</v>
      </c>
      <c r="AW333" s="13" t="s">
        <v>34</v>
      </c>
      <c r="AX333" s="13" t="s">
        <v>71</v>
      </c>
      <c r="AY333" s="251" t="s">
        <v>156</v>
      </c>
    </row>
    <row r="334" s="12" customFormat="1">
      <c r="B334" s="231"/>
      <c r="C334" s="232"/>
      <c r="D334" s="227" t="s">
        <v>169</v>
      </c>
      <c r="E334" s="233" t="s">
        <v>1</v>
      </c>
      <c r="F334" s="234" t="s">
        <v>1667</v>
      </c>
      <c r="G334" s="232"/>
      <c r="H334" s="233" t="s">
        <v>1</v>
      </c>
      <c r="I334" s="235"/>
      <c r="J334" s="232"/>
      <c r="K334" s="232"/>
      <c r="L334" s="236"/>
      <c r="M334" s="237"/>
      <c r="N334" s="238"/>
      <c r="O334" s="238"/>
      <c r="P334" s="238"/>
      <c r="Q334" s="238"/>
      <c r="R334" s="238"/>
      <c r="S334" s="238"/>
      <c r="T334" s="239"/>
      <c r="AT334" s="240" t="s">
        <v>169</v>
      </c>
      <c r="AU334" s="240" t="s">
        <v>79</v>
      </c>
      <c r="AV334" s="12" t="s">
        <v>21</v>
      </c>
      <c r="AW334" s="12" t="s">
        <v>34</v>
      </c>
      <c r="AX334" s="12" t="s">
        <v>71</v>
      </c>
      <c r="AY334" s="240" t="s">
        <v>156</v>
      </c>
    </row>
    <row r="335" s="13" customFormat="1">
      <c r="B335" s="241"/>
      <c r="C335" s="242"/>
      <c r="D335" s="227" t="s">
        <v>169</v>
      </c>
      <c r="E335" s="243" t="s">
        <v>1</v>
      </c>
      <c r="F335" s="244" t="s">
        <v>1668</v>
      </c>
      <c r="G335" s="242"/>
      <c r="H335" s="245">
        <v>5.6399999999999997</v>
      </c>
      <c r="I335" s="246"/>
      <c r="J335" s="242"/>
      <c r="K335" s="242"/>
      <c r="L335" s="247"/>
      <c r="M335" s="248"/>
      <c r="N335" s="249"/>
      <c r="O335" s="249"/>
      <c r="P335" s="249"/>
      <c r="Q335" s="249"/>
      <c r="R335" s="249"/>
      <c r="S335" s="249"/>
      <c r="T335" s="250"/>
      <c r="AT335" s="251" t="s">
        <v>169</v>
      </c>
      <c r="AU335" s="251" t="s">
        <v>79</v>
      </c>
      <c r="AV335" s="13" t="s">
        <v>79</v>
      </c>
      <c r="AW335" s="13" t="s">
        <v>34</v>
      </c>
      <c r="AX335" s="13" t="s">
        <v>71</v>
      </c>
      <c r="AY335" s="251" t="s">
        <v>156</v>
      </c>
    </row>
    <row r="336" s="12" customFormat="1">
      <c r="B336" s="231"/>
      <c r="C336" s="232"/>
      <c r="D336" s="227" t="s">
        <v>169</v>
      </c>
      <c r="E336" s="233" t="s">
        <v>1</v>
      </c>
      <c r="F336" s="234" t="s">
        <v>1669</v>
      </c>
      <c r="G336" s="232"/>
      <c r="H336" s="233" t="s">
        <v>1</v>
      </c>
      <c r="I336" s="235"/>
      <c r="J336" s="232"/>
      <c r="K336" s="232"/>
      <c r="L336" s="236"/>
      <c r="M336" s="237"/>
      <c r="N336" s="238"/>
      <c r="O336" s="238"/>
      <c r="P336" s="238"/>
      <c r="Q336" s="238"/>
      <c r="R336" s="238"/>
      <c r="S336" s="238"/>
      <c r="T336" s="239"/>
      <c r="AT336" s="240" t="s">
        <v>169</v>
      </c>
      <c r="AU336" s="240" t="s">
        <v>79</v>
      </c>
      <c r="AV336" s="12" t="s">
        <v>21</v>
      </c>
      <c r="AW336" s="12" t="s">
        <v>34</v>
      </c>
      <c r="AX336" s="12" t="s">
        <v>71</v>
      </c>
      <c r="AY336" s="240" t="s">
        <v>156</v>
      </c>
    </row>
    <row r="337" s="13" customFormat="1">
      <c r="B337" s="241"/>
      <c r="C337" s="242"/>
      <c r="D337" s="227" t="s">
        <v>169</v>
      </c>
      <c r="E337" s="243" t="s">
        <v>1</v>
      </c>
      <c r="F337" s="244" t="s">
        <v>1670</v>
      </c>
      <c r="G337" s="242"/>
      <c r="H337" s="245">
        <v>4.5919999999999996</v>
      </c>
      <c r="I337" s="246"/>
      <c r="J337" s="242"/>
      <c r="K337" s="242"/>
      <c r="L337" s="247"/>
      <c r="M337" s="248"/>
      <c r="N337" s="249"/>
      <c r="O337" s="249"/>
      <c r="P337" s="249"/>
      <c r="Q337" s="249"/>
      <c r="R337" s="249"/>
      <c r="S337" s="249"/>
      <c r="T337" s="250"/>
      <c r="AT337" s="251" t="s">
        <v>169</v>
      </c>
      <c r="AU337" s="251" t="s">
        <v>79</v>
      </c>
      <c r="AV337" s="13" t="s">
        <v>79</v>
      </c>
      <c r="AW337" s="13" t="s">
        <v>34</v>
      </c>
      <c r="AX337" s="13" t="s">
        <v>71</v>
      </c>
      <c r="AY337" s="251" t="s">
        <v>156</v>
      </c>
    </row>
    <row r="338" s="12" customFormat="1">
      <c r="B338" s="231"/>
      <c r="C338" s="232"/>
      <c r="D338" s="227" t="s">
        <v>169</v>
      </c>
      <c r="E338" s="233" t="s">
        <v>1</v>
      </c>
      <c r="F338" s="234" t="s">
        <v>1671</v>
      </c>
      <c r="G338" s="232"/>
      <c r="H338" s="233" t="s">
        <v>1</v>
      </c>
      <c r="I338" s="235"/>
      <c r="J338" s="232"/>
      <c r="K338" s="232"/>
      <c r="L338" s="236"/>
      <c r="M338" s="237"/>
      <c r="N338" s="238"/>
      <c r="O338" s="238"/>
      <c r="P338" s="238"/>
      <c r="Q338" s="238"/>
      <c r="R338" s="238"/>
      <c r="S338" s="238"/>
      <c r="T338" s="239"/>
      <c r="AT338" s="240" t="s">
        <v>169</v>
      </c>
      <c r="AU338" s="240" t="s">
        <v>79</v>
      </c>
      <c r="AV338" s="12" t="s">
        <v>21</v>
      </c>
      <c r="AW338" s="12" t="s">
        <v>34</v>
      </c>
      <c r="AX338" s="12" t="s">
        <v>71</v>
      </c>
      <c r="AY338" s="240" t="s">
        <v>156</v>
      </c>
    </row>
    <row r="339" s="13" customFormat="1">
      <c r="B339" s="241"/>
      <c r="C339" s="242"/>
      <c r="D339" s="227" t="s">
        <v>169</v>
      </c>
      <c r="E339" s="243" t="s">
        <v>1</v>
      </c>
      <c r="F339" s="244" t="s">
        <v>1672</v>
      </c>
      <c r="G339" s="242"/>
      <c r="H339" s="245">
        <v>24</v>
      </c>
      <c r="I339" s="246"/>
      <c r="J339" s="242"/>
      <c r="K339" s="242"/>
      <c r="L339" s="247"/>
      <c r="M339" s="248"/>
      <c r="N339" s="249"/>
      <c r="O339" s="249"/>
      <c r="P339" s="249"/>
      <c r="Q339" s="249"/>
      <c r="R339" s="249"/>
      <c r="S339" s="249"/>
      <c r="T339" s="250"/>
      <c r="AT339" s="251" t="s">
        <v>169</v>
      </c>
      <c r="AU339" s="251" t="s">
        <v>79</v>
      </c>
      <c r="AV339" s="13" t="s">
        <v>79</v>
      </c>
      <c r="AW339" s="13" t="s">
        <v>34</v>
      </c>
      <c r="AX339" s="13" t="s">
        <v>71</v>
      </c>
      <c r="AY339" s="251" t="s">
        <v>156</v>
      </c>
    </row>
    <row r="340" s="12" customFormat="1">
      <c r="B340" s="231"/>
      <c r="C340" s="232"/>
      <c r="D340" s="227" t="s">
        <v>169</v>
      </c>
      <c r="E340" s="233" t="s">
        <v>1</v>
      </c>
      <c r="F340" s="234" t="s">
        <v>1673</v>
      </c>
      <c r="G340" s="232"/>
      <c r="H340" s="233" t="s">
        <v>1</v>
      </c>
      <c r="I340" s="235"/>
      <c r="J340" s="232"/>
      <c r="K340" s="232"/>
      <c r="L340" s="236"/>
      <c r="M340" s="237"/>
      <c r="N340" s="238"/>
      <c r="O340" s="238"/>
      <c r="P340" s="238"/>
      <c r="Q340" s="238"/>
      <c r="R340" s="238"/>
      <c r="S340" s="238"/>
      <c r="T340" s="239"/>
      <c r="AT340" s="240" t="s">
        <v>169</v>
      </c>
      <c r="AU340" s="240" t="s">
        <v>79</v>
      </c>
      <c r="AV340" s="12" t="s">
        <v>21</v>
      </c>
      <c r="AW340" s="12" t="s">
        <v>34</v>
      </c>
      <c r="AX340" s="12" t="s">
        <v>71</v>
      </c>
      <c r="AY340" s="240" t="s">
        <v>156</v>
      </c>
    </row>
    <row r="341" s="13" customFormat="1">
      <c r="B341" s="241"/>
      <c r="C341" s="242"/>
      <c r="D341" s="227" t="s">
        <v>169</v>
      </c>
      <c r="E341" s="243" t="s">
        <v>1</v>
      </c>
      <c r="F341" s="244" t="s">
        <v>1674</v>
      </c>
      <c r="G341" s="242"/>
      <c r="H341" s="245">
        <v>0.88400000000000001</v>
      </c>
      <c r="I341" s="246"/>
      <c r="J341" s="242"/>
      <c r="K341" s="242"/>
      <c r="L341" s="247"/>
      <c r="M341" s="248"/>
      <c r="N341" s="249"/>
      <c r="O341" s="249"/>
      <c r="P341" s="249"/>
      <c r="Q341" s="249"/>
      <c r="R341" s="249"/>
      <c r="S341" s="249"/>
      <c r="T341" s="250"/>
      <c r="AT341" s="251" t="s">
        <v>169</v>
      </c>
      <c r="AU341" s="251" t="s">
        <v>79</v>
      </c>
      <c r="AV341" s="13" t="s">
        <v>79</v>
      </c>
      <c r="AW341" s="13" t="s">
        <v>34</v>
      </c>
      <c r="AX341" s="13" t="s">
        <v>71</v>
      </c>
      <c r="AY341" s="251" t="s">
        <v>156</v>
      </c>
    </row>
    <row r="342" s="12" customFormat="1">
      <c r="B342" s="231"/>
      <c r="C342" s="232"/>
      <c r="D342" s="227" t="s">
        <v>169</v>
      </c>
      <c r="E342" s="233" t="s">
        <v>1</v>
      </c>
      <c r="F342" s="234" t="s">
        <v>1675</v>
      </c>
      <c r="G342" s="232"/>
      <c r="H342" s="233" t="s">
        <v>1</v>
      </c>
      <c r="I342" s="235"/>
      <c r="J342" s="232"/>
      <c r="K342" s="232"/>
      <c r="L342" s="236"/>
      <c r="M342" s="237"/>
      <c r="N342" s="238"/>
      <c r="O342" s="238"/>
      <c r="P342" s="238"/>
      <c r="Q342" s="238"/>
      <c r="R342" s="238"/>
      <c r="S342" s="238"/>
      <c r="T342" s="239"/>
      <c r="AT342" s="240" t="s">
        <v>169</v>
      </c>
      <c r="AU342" s="240" t="s">
        <v>79</v>
      </c>
      <c r="AV342" s="12" t="s">
        <v>21</v>
      </c>
      <c r="AW342" s="12" t="s">
        <v>34</v>
      </c>
      <c r="AX342" s="12" t="s">
        <v>71</v>
      </c>
      <c r="AY342" s="240" t="s">
        <v>156</v>
      </c>
    </row>
    <row r="343" s="13" customFormat="1">
      <c r="B343" s="241"/>
      <c r="C343" s="242"/>
      <c r="D343" s="227" t="s">
        <v>169</v>
      </c>
      <c r="E343" s="243" t="s">
        <v>1</v>
      </c>
      <c r="F343" s="244" t="s">
        <v>1676</v>
      </c>
      <c r="G343" s="242"/>
      <c r="H343" s="245">
        <v>6.3899999999999997</v>
      </c>
      <c r="I343" s="246"/>
      <c r="J343" s="242"/>
      <c r="K343" s="242"/>
      <c r="L343" s="247"/>
      <c r="M343" s="248"/>
      <c r="N343" s="249"/>
      <c r="O343" s="249"/>
      <c r="P343" s="249"/>
      <c r="Q343" s="249"/>
      <c r="R343" s="249"/>
      <c r="S343" s="249"/>
      <c r="T343" s="250"/>
      <c r="AT343" s="251" t="s">
        <v>169</v>
      </c>
      <c r="AU343" s="251" t="s">
        <v>79</v>
      </c>
      <c r="AV343" s="13" t="s">
        <v>79</v>
      </c>
      <c r="AW343" s="13" t="s">
        <v>34</v>
      </c>
      <c r="AX343" s="13" t="s">
        <v>71</v>
      </c>
      <c r="AY343" s="251" t="s">
        <v>156</v>
      </c>
    </row>
    <row r="344" s="12" customFormat="1">
      <c r="B344" s="231"/>
      <c r="C344" s="232"/>
      <c r="D344" s="227" t="s">
        <v>169</v>
      </c>
      <c r="E344" s="233" t="s">
        <v>1</v>
      </c>
      <c r="F344" s="234" t="s">
        <v>1677</v>
      </c>
      <c r="G344" s="232"/>
      <c r="H344" s="233" t="s">
        <v>1</v>
      </c>
      <c r="I344" s="235"/>
      <c r="J344" s="232"/>
      <c r="K344" s="232"/>
      <c r="L344" s="236"/>
      <c r="M344" s="237"/>
      <c r="N344" s="238"/>
      <c r="O344" s="238"/>
      <c r="P344" s="238"/>
      <c r="Q344" s="238"/>
      <c r="R344" s="238"/>
      <c r="S344" s="238"/>
      <c r="T344" s="239"/>
      <c r="AT344" s="240" t="s">
        <v>169</v>
      </c>
      <c r="AU344" s="240" t="s">
        <v>79</v>
      </c>
      <c r="AV344" s="12" t="s">
        <v>21</v>
      </c>
      <c r="AW344" s="12" t="s">
        <v>34</v>
      </c>
      <c r="AX344" s="12" t="s">
        <v>71</v>
      </c>
      <c r="AY344" s="240" t="s">
        <v>156</v>
      </c>
    </row>
    <row r="345" s="13" customFormat="1">
      <c r="B345" s="241"/>
      <c r="C345" s="242"/>
      <c r="D345" s="227" t="s">
        <v>169</v>
      </c>
      <c r="E345" s="243" t="s">
        <v>1</v>
      </c>
      <c r="F345" s="244" t="s">
        <v>1678</v>
      </c>
      <c r="G345" s="242"/>
      <c r="H345" s="245">
        <v>11.827</v>
      </c>
      <c r="I345" s="246"/>
      <c r="J345" s="242"/>
      <c r="K345" s="242"/>
      <c r="L345" s="247"/>
      <c r="M345" s="248"/>
      <c r="N345" s="249"/>
      <c r="O345" s="249"/>
      <c r="P345" s="249"/>
      <c r="Q345" s="249"/>
      <c r="R345" s="249"/>
      <c r="S345" s="249"/>
      <c r="T345" s="250"/>
      <c r="AT345" s="251" t="s">
        <v>169</v>
      </c>
      <c r="AU345" s="251" t="s">
        <v>79</v>
      </c>
      <c r="AV345" s="13" t="s">
        <v>79</v>
      </c>
      <c r="AW345" s="13" t="s">
        <v>34</v>
      </c>
      <c r="AX345" s="13" t="s">
        <v>71</v>
      </c>
      <c r="AY345" s="251" t="s">
        <v>156</v>
      </c>
    </row>
    <row r="346" s="12" customFormat="1">
      <c r="B346" s="231"/>
      <c r="C346" s="232"/>
      <c r="D346" s="227" t="s">
        <v>169</v>
      </c>
      <c r="E346" s="233" t="s">
        <v>1</v>
      </c>
      <c r="F346" s="234" t="s">
        <v>1679</v>
      </c>
      <c r="G346" s="232"/>
      <c r="H346" s="233" t="s">
        <v>1</v>
      </c>
      <c r="I346" s="235"/>
      <c r="J346" s="232"/>
      <c r="K346" s="232"/>
      <c r="L346" s="236"/>
      <c r="M346" s="237"/>
      <c r="N346" s="238"/>
      <c r="O346" s="238"/>
      <c r="P346" s="238"/>
      <c r="Q346" s="238"/>
      <c r="R346" s="238"/>
      <c r="S346" s="238"/>
      <c r="T346" s="239"/>
      <c r="AT346" s="240" t="s">
        <v>169</v>
      </c>
      <c r="AU346" s="240" t="s">
        <v>79</v>
      </c>
      <c r="AV346" s="12" t="s">
        <v>21</v>
      </c>
      <c r="AW346" s="12" t="s">
        <v>34</v>
      </c>
      <c r="AX346" s="12" t="s">
        <v>71</v>
      </c>
      <c r="AY346" s="240" t="s">
        <v>156</v>
      </c>
    </row>
    <row r="347" s="13" customFormat="1">
      <c r="B347" s="241"/>
      <c r="C347" s="242"/>
      <c r="D347" s="227" t="s">
        <v>169</v>
      </c>
      <c r="E347" s="243" t="s">
        <v>1</v>
      </c>
      <c r="F347" s="244" t="s">
        <v>1680</v>
      </c>
      <c r="G347" s="242"/>
      <c r="H347" s="245">
        <v>4.0800000000000001</v>
      </c>
      <c r="I347" s="246"/>
      <c r="J347" s="242"/>
      <c r="K347" s="242"/>
      <c r="L347" s="247"/>
      <c r="M347" s="248"/>
      <c r="N347" s="249"/>
      <c r="O347" s="249"/>
      <c r="P347" s="249"/>
      <c r="Q347" s="249"/>
      <c r="R347" s="249"/>
      <c r="S347" s="249"/>
      <c r="T347" s="250"/>
      <c r="AT347" s="251" t="s">
        <v>169</v>
      </c>
      <c r="AU347" s="251" t="s">
        <v>79</v>
      </c>
      <c r="AV347" s="13" t="s">
        <v>79</v>
      </c>
      <c r="AW347" s="13" t="s">
        <v>34</v>
      </c>
      <c r="AX347" s="13" t="s">
        <v>71</v>
      </c>
      <c r="AY347" s="251" t="s">
        <v>156</v>
      </c>
    </row>
    <row r="348" s="12" customFormat="1">
      <c r="B348" s="231"/>
      <c r="C348" s="232"/>
      <c r="D348" s="227" t="s">
        <v>169</v>
      </c>
      <c r="E348" s="233" t="s">
        <v>1</v>
      </c>
      <c r="F348" s="234" t="s">
        <v>1681</v>
      </c>
      <c r="G348" s="232"/>
      <c r="H348" s="233" t="s">
        <v>1</v>
      </c>
      <c r="I348" s="235"/>
      <c r="J348" s="232"/>
      <c r="K348" s="232"/>
      <c r="L348" s="236"/>
      <c r="M348" s="237"/>
      <c r="N348" s="238"/>
      <c r="O348" s="238"/>
      <c r="P348" s="238"/>
      <c r="Q348" s="238"/>
      <c r="R348" s="238"/>
      <c r="S348" s="238"/>
      <c r="T348" s="239"/>
      <c r="AT348" s="240" t="s">
        <v>169</v>
      </c>
      <c r="AU348" s="240" t="s">
        <v>79</v>
      </c>
      <c r="AV348" s="12" t="s">
        <v>21</v>
      </c>
      <c r="AW348" s="12" t="s">
        <v>34</v>
      </c>
      <c r="AX348" s="12" t="s">
        <v>71</v>
      </c>
      <c r="AY348" s="240" t="s">
        <v>156</v>
      </c>
    </row>
    <row r="349" s="13" customFormat="1">
      <c r="B349" s="241"/>
      <c r="C349" s="242"/>
      <c r="D349" s="227" t="s">
        <v>169</v>
      </c>
      <c r="E349" s="243" t="s">
        <v>1</v>
      </c>
      <c r="F349" s="244" t="s">
        <v>1682</v>
      </c>
      <c r="G349" s="242"/>
      <c r="H349" s="245">
        <v>15.039999999999999</v>
      </c>
      <c r="I349" s="246"/>
      <c r="J349" s="242"/>
      <c r="K349" s="242"/>
      <c r="L349" s="247"/>
      <c r="M349" s="248"/>
      <c r="N349" s="249"/>
      <c r="O349" s="249"/>
      <c r="P349" s="249"/>
      <c r="Q349" s="249"/>
      <c r="R349" s="249"/>
      <c r="S349" s="249"/>
      <c r="T349" s="250"/>
      <c r="AT349" s="251" t="s">
        <v>169</v>
      </c>
      <c r="AU349" s="251" t="s">
        <v>79</v>
      </c>
      <c r="AV349" s="13" t="s">
        <v>79</v>
      </c>
      <c r="AW349" s="13" t="s">
        <v>34</v>
      </c>
      <c r="AX349" s="13" t="s">
        <v>71</v>
      </c>
      <c r="AY349" s="251" t="s">
        <v>156</v>
      </c>
    </row>
    <row r="350" s="12" customFormat="1">
      <c r="B350" s="231"/>
      <c r="C350" s="232"/>
      <c r="D350" s="227" t="s">
        <v>169</v>
      </c>
      <c r="E350" s="233" t="s">
        <v>1</v>
      </c>
      <c r="F350" s="234" t="s">
        <v>1683</v>
      </c>
      <c r="G350" s="232"/>
      <c r="H350" s="233" t="s">
        <v>1</v>
      </c>
      <c r="I350" s="235"/>
      <c r="J350" s="232"/>
      <c r="K350" s="232"/>
      <c r="L350" s="236"/>
      <c r="M350" s="237"/>
      <c r="N350" s="238"/>
      <c r="O350" s="238"/>
      <c r="P350" s="238"/>
      <c r="Q350" s="238"/>
      <c r="R350" s="238"/>
      <c r="S350" s="238"/>
      <c r="T350" s="239"/>
      <c r="AT350" s="240" t="s">
        <v>169</v>
      </c>
      <c r="AU350" s="240" t="s">
        <v>79</v>
      </c>
      <c r="AV350" s="12" t="s">
        <v>21</v>
      </c>
      <c r="AW350" s="12" t="s">
        <v>34</v>
      </c>
      <c r="AX350" s="12" t="s">
        <v>71</v>
      </c>
      <c r="AY350" s="240" t="s">
        <v>156</v>
      </c>
    </row>
    <row r="351" s="13" customFormat="1">
      <c r="B351" s="241"/>
      <c r="C351" s="242"/>
      <c r="D351" s="227" t="s">
        <v>169</v>
      </c>
      <c r="E351" s="243" t="s">
        <v>1</v>
      </c>
      <c r="F351" s="244" t="s">
        <v>1684</v>
      </c>
      <c r="G351" s="242"/>
      <c r="H351" s="245">
        <v>11.042999999999999</v>
      </c>
      <c r="I351" s="246"/>
      <c r="J351" s="242"/>
      <c r="K351" s="242"/>
      <c r="L351" s="247"/>
      <c r="M351" s="248"/>
      <c r="N351" s="249"/>
      <c r="O351" s="249"/>
      <c r="P351" s="249"/>
      <c r="Q351" s="249"/>
      <c r="R351" s="249"/>
      <c r="S351" s="249"/>
      <c r="T351" s="250"/>
      <c r="AT351" s="251" t="s">
        <v>169</v>
      </c>
      <c r="AU351" s="251" t="s">
        <v>79</v>
      </c>
      <c r="AV351" s="13" t="s">
        <v>79</v>
      </c>
      <c r="AW351" s="13" t="s">
        <v>34</v>
      </c>
      <c r="AX351" s="13" t="s">
        <v>71</v>
      </c>
      <c r="AY351" s="251" t="s">
        <v>156</v>
      </c>
    </row>
    <row r="352" s="12" customFormat="1">
      <c r="B352" s="231"/>
      <c r="C352" s="232"/>
      <c r="D352" s="227" t="s">
        <v>169</v>
      </c>
      <c r="E352" s="233" t="s">
        <v>1</v>
      </c>
      <c r="F352" s="234" t="s">
        <v>1685</v>
      </c>
      <c r="G352" s="232"/>
      <c r="H352" s="233" t="s">
        <v>1</v>
      </c>
      <c r="I352" s="235"/>
      <c r="J352" s="232"/>
      <c r="K352" s="232"/>
      <c r="L352" s="236"/>
      <c r="M352" s="237"/>
      <c r="N352" s="238"/>
      <c r="O352" s="238"/>
      <c r="P352" s="238"/>
      <c r="Q352" s="238"/>
      <c r="R352" s="238"/>
      <c r="S352" s="238"/>
      <c r="T352" s="239"/>
      <c r="AT352" s="240" t="s">
        <v>169</v>
      </c>
      <c r="AU352" s="240" t="s">
        <v>79</v>
      </c>
      <c r="AV352" s="12" t="s">
        <v>21</v>
      </c>
      <c r="AW352" s="12" t="s">
        <v>34</v>
      </c>
      <c r="AX352" s="12" t="s">
        <v>71</v>
      </c>
      <c r="AY352" s="240" t="s">
        <v>156</v>
      </c>
    </row>
    <row r="353" s="13" customFormat="1">
      <c r="B353" s="241"/>
      <c r="C353" s="242"/>
      <c r="D353" s="227" t="s">
        <v>169</v>
      </c>
      <c r="E353" s="243" t="s">
        <v>1</v>
      </c>
      <c r="F353" s="244" t="s">
        <v>1686</v>
      </c>
      <c r="G353" s="242"/>
      <c r="H353" s="245">
        <v>1.9390000000000001</v>
      </c>
      <c r="I353" s="246"/>
      <c r="J353" s="242"/>
      <c r="K353" s="242"/>
      <c r="L353" s="247"/>
      <c r="M353" s="248"/>
      <c r="N353" s="249"/>
      <c r="O353" s="249"/>
      <c r="P353" s="249"/>
      <c r="Q353" s="249"/>
      <c r="R353" s="249"/>
      <c r="S353" s="249"/>
      <c r="T353" s="250"/>
      <c r="AT353" s="251" t="s">
        <v>169</v>
      </c>
      <c r="AU353" s="251" t="s">
        <v>79</v>
      </c>
      <c r="AV353" s="13" t="s">
        <v>79</v>
      </c>
      <c r="AW353" s="13" t="s">
        <v>34</v>
      </c>
      <c r="AX353" s="13" t="s">
        <v>71</v>
      </c>
      <c r="AY353" s="251" t="s">
        <v>156</v>
      </c>
    </row>
    <row r="354" s="12" customFormat="1">
      <c r="B354" s="231"/>
      <c r="C354" s="232"/>
      <c r="D354" s="227" t="s">
        <v>169</v>
      </c>
      <c r="E354" s="233" t="s">
        <v>1</v>
      </c>
      <c r="F354" s="234" t="s">
        <v>1687</v>
      </c>
      <c r="G354" s="232"/>
      <c r="H354" s="233" t="s">
        <v>1</v>
      </c>
      <c r="I354" s="235"/>
      <c r="J354" s="232"/>
      <c r="K354" s="232"/>
      <c r="L354" s="236"/>
      <c r="M354" s="237"/>
      <c r="N354" s="238"/>
      <c r="O354" s="238"/>
      <c r="P354" s="238"/>
      <c r="Q354" s="238"/>
      <c r="R354" s="238"/>
      <c r="S354" s="238"/>
      <c r="T354" s="239"/>
      <c r="AT354" s="240" t="s">
        <v>169</v>
      </c>
      <c r="AU354" s="240" t="s">
        <v>79</v>
      </c>
      <c r="AV354" s="12" t="s">
        <v>21</v>
      </c>
      <c r="AW354" s="12" t="s">
        <v>34</v>
      </c>
      <c r="AX354" s="12" t="s">
        <v>71</v>
      </c>
      <c r="AY354" s="240" t="s">
        <v>156</v>
      </c>
    </row>
    <row r="355" s="13" customFormat="1">
      <c r="B355" s="241"/>
      <c r="C355" s="242"/>
      <c r="D355" s="227" t="s">
        <v>169</v>
      </c>
      <c r="E355" s="243" t="s">
        <v>1</v>
      </c>
      <c r="F355" s="244" t="s">
        <v>1688</v>
      </c>
      <c r="G355" s="242"/>
      <c r="H355" s="245">
        <v>27.135000000000002</v>
      </c>
      <c r="I355" s="246"/>
      <c r="J355" s="242"/>
      <c r="K355" s="242"/>
      <c r="L355" s="247"/>
      <c r="M355" s="248"/>
      <c r="N355" s="249"/>
      <c r="O355" s="249"/>
      <c r="P355" s="249"/>
      <c r="Q355" s="249"/>
      <c r="R355" s="249"/>
      <c r="S355" s="249"/>
      <c r="T355" s="250"/>
      <c r="AT355" s="251" t="s">
        <v>169</v>
      </c>
      <c r="AU355" s="251" t="s">
        <v>79</v>
      </c>
      <c r="AV355" s="13" t="s">
        <v>79</v>
      </c>
      <c r="AW355" s="13" t="s">
        <v>34</v>
      </c>
      <c r="AX355" s="13" t="s">
        <v>71</v>
      </c>
      <c r="AY355" s="251" t="s">
        <v>156</v>
      </c>
    </row>
    <row r="356" s="12" customFormat="1">
      <c r="B356" s="231"/>
      <c r="C356" s="232"/>
      <c r="D356" s="227" t="s">
        <v>169</v>
      </c>
      <c r="E356" s="233" t="s">
        <v>1</v>
      </c>
      <c r="F356" s="234" t="s">
        <v>1689</v>
      </c>
      <c r="G356" s="232"/>
      <c r="H356" s="233" t="s">
        <v>1</v>
      </c>
      <c r="I356" s="235"/>
      <c r="J356" s="232"/>
      <c r="K356" s="232"/>
      <c r="L356" s="236"/>
      <c r="M356" s="237"/>
      <c r="N356" s="238"/>
      <c r="O356" s="238"/>
      <c r="P356" s="238"/>
      <c r="Q356" s="238"/>
      <c r="R356" s="238"/>
      <c r="S356" s="238"/>
      <c r="T356" s="239"/>
      <c r="AT356" s="240" t="s">
        <v>169</v>
      </c>
      <c r="AU356" s="240" t="s">
        <v>79</v>
      </c>
      <c r="AV356" s="12" t="s">
        <v>21</v>
      </c>
      <c r="AW356" s="12" t="s">
        <v>34</v>
      </c>
      <c r="AX356" s="12" t="s">
        <v>71</v>
      </c>
      <c r="AY356" s="240" t="s">
        <v>156</v>
      </c>
    </row>
    <row r="357" s="13" customFormat="1">
      <c r="B357" s="241"/>
      <c r="C357" s="242"/>
      <c r="D357" s="227" t="s">
        <v>169</v>
      </c>
      <c r="E357" s="243" t="s">
        <v>1</v>
      </c>
      <c r="F357" s="244" t="s">
        <v>1690</v>
      </c>
      <c r="G357" s="242"/>
      <c r="H357" s="245">
        <v>11.256</v>
      </c>
      <c r="I357" s="246"/>
      <c r="J357" s="242"/>
      <c r="K357" s="242"/>
      <c r="L357" s="247"/>
      <c r="M357" s="248"/>
      <c r="N357" s="249"/>
      <c r="O357" s="249"/>
      <c r="P357" s="249"/>
      <c r="Q357" s="249"/>
      <c r="R357" s="249"/>
      <c r="S357" s="249"/>
      <c r="T357" s="250"/>
      <c r="AT357" s="251" t="s">
        <v>169</v>
      </c>
      <c r="AU357" s="251" t="s">
        <v>79</v>
      </c>
      <c r="AV357" s="13" t="s">
        <v>79</v>
      </c>
      <c r="AW357" s="13" t="s">
        <v>34</v>
      </c>
      <c r="AX357" s="13" t="s">
        <v>71</v>
      </c>
      <c r="AY357" s="251" t="s">
        <v>156</v>
      </c>
    </row>
    <row r="358" s="12" customFormat="1">
      <c r="B358" s="231"/>
      <c r="C358" s="232"/>
      <c r="D358" s="227" t="s">
        <v>169</v>
      </c>
      <c r="E358" s="233" t="s">
        <v>1</v>
      </c>
      <c r="F358" s="234" t="s">
        <v>1691</v>
      </c>
      <c r="G358" s="232"/>
      <c r="H358" s="233" t="s">
        <v>1</v>
      </c>
      <c r="I358" s="235"/>
      <c r="J358" s="232"/>
      <c r="K358" s="232"/>
      <c r="L358" s="236"/>
      <c r="M358" s="237"/>
      <c r="N358" s="238"/>
      <c r="O358" s="238"/>
      <c r="P358" s="238"/>
      <c r="Q358" s="238"/>
      <c r="R358" s="238"/>
      <c r="S358" s="238"/>
      <c r="T358" s="239"/>
      <c r="AT358" s="240" t="s">
        <v>169</v>
      </c>
      <c r="AU358" s="240" t="s">
        <v>79</v>
      </c>
      <c r="AV358" s="12" t="s">
        <v>21</v>
      </c>
      <c r="AW358" s="12" t="s">
        <v>34</v>
      </c>
      <c r="AX358" s="12" t="s">
        <v>71</v>
      </c>
      <c r="AY358" s="240" t="s">
        <v>156</v>
      </c>
    </row>
    <row r="359" s="13" customFormat="1">
      <c r="B359" s="241"/>
      <c r="C359" s="242"/>
      <c r="D359" s="227" t="s">
        <v>169</v>
      </c>
      <c r="E359" s="243" t="s">
        <v>1</v>
      </c>
      <c r="F359" s="244" t="s">
        <v>1692</v>
      </c>
      <c r="G359" s="242"/>
      <c r="H359" s="245">
        <v>1.5</v>
      </c>
      <c r="I359" s="246"/>
      <c r="J359" s="242"/>
      <c r="K359" s="242"/>
      <c r="L359" s="247"/>
      <c r="M359" s="248"/>
      <c r="N359" s="249"/>
      <c r="O359" s="249"/>
      <c r="P359" s="249"/>
      <c r="Q359" s="249"/>
      <c r="R359" s="249"/>
      <c r="S359" s="249"/>
      <c r="T359" s="250"/>
      <c r="AT359" s="251" t="s">
        <v>169</v>
      </c>
      <c r="AU359" s="251" t="s">
        <v>79</v>
      </c>
      <c r="AV359" s="13" t="s">
        <v>79</v>
      </c>
      <c r="AW359" s="13" t="s">
        <v>34</v>
      </c>
      <c r="AX359" s="13" t="s">
        <v>71</v>
      </c>
      <c r="AY359" s="251" t="s">
        <v>156</v>
      </c>
    </row>
    <row r="360" s="12" customFormat="1">
      <c r="B360" s="231"/>
      <c r="C360" s="232"/>
      <c r="D360" s="227" t="s">
        <v>169</v>
      </c>
      <c r="E360" s="233" t="s">
        <v>1</v>
      </c>
      <c r="F360" s="234" t="s">
        <v>1693</v>
      </c>
      <c r="G360" s="232"/>
      <c r="H360" s="233" t="s">
        <v>1</v>
      </c>
      <c r="I360" s="235"/>
      <c r="J360" s="232"/>
      <c r="K360" s="232"/>
      <c r="L360" s="236"/>
      <c r="M360" s="237"/>
      <c r="N360" s="238"/>
      <c r="O360" s="238"/>
      <c r="P360" s="238"/>
      <c r="Q360" s="238"/>
      <c r="R360" s="238"/>
      <c r="S360" s="238"/>
      <c r="T360" s="239"/>
      <c r="AT360" s="240" t="s">
        <v>169</v>
      </c>
      <c r="AU360" s="240" t="s">
        <v>79</v>
      </c>
      <c r="AV360" s="12" t="s">
        <v>21</v>
      </c>
      <c r="AW360" s="12" t="s">
        <v>34</v>
      </c>
      <c r="AX360" s="12" t="s">
        <v>71</v>
      </c>
      <c r="AY360" s="240" t="s">
        <v>156</v>
      </c>
    </row>
    <row r="361" s="13" customFormat="1">
      <c r="B361" s="241"/>
      <c r="C361" s="242"/>
      <c r="D361" s="227" t="s">
        <v>169</v>
      </c>
      <c r="E361" s="243" t="s">
        <v>1</v>
      </c>
      <c r="F361" s="244" t="s">
        <v>198</v>
      </c>
      <c r="G361" s="242"/>
      <c r="H361" s="245">
        <v>5</v>
      </c>
      <c r="I361" s="246"/>
      <c r="J361" s="242"/>
      <c r="K361" s="242"/>
      <c r="L361" s="247"/>
      <c r="M361" s="248"/>
      <c r="N361" s="249"/>
      <c r="O361" s="249"/>
      <c r="P361" s="249"/>
      <c r="Q361" s="249"/>
      <c r="R361" s="249"/>
      <c r="S361" s="249"/>
      <c r="T361" s="250"/>
      <c r="AT361" s="251" t="s">
        <v>169</v>
      </c>
      <c r="AU361" s="251" t="s">
        <v>79</v>
      </c>
      <c r="AV361" s="13" t="s">
        <v>79</v>
      </c>
      <c r="AW361" s="13" t="s">
        <v>34</v>
      </c>
      <c r="AX361" s="13" t="s">
        <v>71</v>
      </c>
      <c r="AY361" s="251" t="s">
        <v>156</v>
      </c>
    </row>
    <row r="362" s="12" customFormat="1">
      <c r="B362" s="231"/>
      <c r="C362" s="232"/>
      <c r="D362" s="227" t="s">
        <v>169</v>
      </c>
      <c r="E362" s="233" t="s">
        <v>1</v>
      </c>
      <c r="F362" s="234" t="s">
        <v>1694</v>
      </c>
      <c r="G362" s="232"/>
      <c r="H362" s="233" t="s">
        <v>1</v>
      </c>
      <c r="I362" s="235"/>
      <c r="J362" s="232"/>
      <c r="K362" s="232"/>
      <c r="L362" s="236"/>
      <c r="M362" s="237"/>
      <c r="N362" s="238"/>
      <c r="O362" s="238"/>
      <c r="P362" s="238"/>
      <c r="Q362" s="238"/>
      <c r="R362" s="238"/>
      <c r="S362" s="238"/>
      <c r="T362" s="239"/>
      <c r="AT362" s="240" t="s">
        <v>169</v>
      </c>
      <c r="AU362" s="240" t="s">
        <v>79</v>
      </c>
      <c r="AV362" s="12" t="s">
        <v>21</v>
      </c>
      <c r="AW362" s="12" t="s">
        <v>34</v>
      </c>
      <c r="AX362" s="12" t="s">
        <v>71</v>
      </c>
      <c r="AY362" s="240" t="s">
        <v>156</v>
      </c>
    </row>
    <row r="363" s="13" customFormat="1">
      <c r="B363" s="241"/>
      <c r="C363" s="242"/>
      <c r="D363" s="227" t="s">
        <v>169</v>
      </c>
      <c r="E363" s="243" t="s">
        <v>1</v>
      </c>
      <c r="F363" s="244" t="s">
        <v>1695</v>
      </c>
      <c r="G363" s="242"/>
      <c r="H363" s="245">
        <v>41.470999999999997</v>
      </c>
      <c r="I363" s="246"/>
      <c r="J363" s="242"/>
      <c r="K363" s="242"/>
      <c r="L363" s="247"/>
      <c r="M363" s="248"/>
      <c r="N363" s="249"/>
      <c r="O363" s="249"/>
      <c r="P363" s="249"/>
      <c r="Q363" s="249"/>
      <c r="R363" s="249"/>
      <c r="S363" s="249"/>
      <c r="T363" s="250"/>
      <c r="AT363" s="251" t="s">
        <v>169</v>
      </c>
      <c r="AU363" s="251" t="s">
        <v>79</v>
      </c>
      <c r="AV363" s="13" t="s">
        <v>79</v>
      </c>
      <c r="AW363" s="13" t="s">
        <v>34</v>
      </c>
      <c r="AX363" s="13" t="s">
        <v>71</v>
      </c>
      <c r="AY363" s="251" t="s">
        <v>156</v>
      </c>
    </row>
    <row r="364" s="12" customFormat="1">
      <c r="B364" s="231"/>
      <c r="C364" s="232"/>
      <c r="D364" s="227" t="s">
        <v>169</v>
      </c>
      <c r="E364" s="233" t="s">
        <v>1</v>
      </c>
      <c r="F364" s="234" t="s">
        <v>1696</v>
      </c>
      <c r="G364" s="232"/>
      <c r="H364" s="233" t="s">
        <v>1</v>
      </c>
      <c r="I364" s="235"/>
      <c r="J364" s="232"/>
      <c r="K364" s="232"/>
      <c r="L364" s="236"/>
      <c r="M364" s="237"/>
      <c r="N364" s="238"/>
      <c r="O364" s="238"/>
      <c r="P364" s="238"/>
      <c r="Q364" s="238"/>
      <c r="R364" s="238"/>
      <c r="S364" s="238"/>
      <c r="T364" s="239"/>
      <c r="AT364" s="240" t="s">
        <v>169</v>
      </c>
      <c r="AU364" s="240" t="s">
        <v>79</v>
      </c>
      <c r="AV364" s="12" t="s">
        <v>21</v>
      </c>
      <c r="AW364" s="12" t="s">
        <v>34</v>
      </c>
      <c r="AX364" s="12" t="s">
        <v>71</v>
      </c>
      <c r="AY364" s="240" t="s">
        <v>156</v>
      </c>
    </row>
    <row r="365" s="13" customFormat="1">
      <c r="B365" s="241"/>
      <c r="C365" s="242"/>
      <c r="D365" s="227" t="s">
        <v>169</v>
      </c>
      <c r="E365" s="243" t="s">
        <v>1</v>
      </c>
      <c r="F365" s="244" t="s">
        <v>1697</v>
      </c>
      <c r="G365" s="242"/>
      <c r="H365" s="245">
        <v>2.3999999999999999</v>
      </c>
      <c r="I365" s="246"/>
      <c r="J365" s="242"/>
      <c r="K365" s="242"/>
      <c r="L365" s="247"/>
      <c r="M365" s="248"/>
      <c r="N365" s="249"/>
      <c r="O365" s="249"/>
      <c r="P365" s="249"/>
      <c r="Q365" s="249"/>
      <c r="R365" s="249"/>
      <c r="S365" s="249"/>
      <c r="T365" s="250"/>
      <c r="AT365" s="251" t="s">
        <v>169</v>
      </c>
      <c r="AU365" s="251" t="s">
        <v>79</v>
      </c>
      <c r="AV365" s="13" t="s">
        <v>79</v>
      </c>
      <c r="AW365" s="13" t="s">
        <v>34</v>
      </c>
      <c r="AX365" s="13" t="s">
        <v>71</v>
      </c>
      <c r="AY365" s="251" t="s">
        <v>156</v>
      </c>
    </row>
    <row r="366" s="12" customFormat="1">
      <c r="B366" s="231"/>
      <c r="C366" s="232"/>
      <c r="D366" s="227" t="s">
        <v>169</v>
      </c>
      <c r="E366" s="233" t="s">
        <v>1</v>
      </c>
      <c r="F366" s="234" t="s">
        <v>1698</v>
      </c>
      <c r="G366" s="232"/>
      <c r="H366" s="233" t="s">
        <v>1</v>
      </c>
      <c r="I366" s="235"/>
      <c r="J366" s="232"/>
      <c r="K366" s="232"/>
      <c r="L366" s="236"/>
      <c r="M366" s="237"/>
      <c r="N366" s="238"/>
      <c r="O366" s="238"/>
      <c r="P366" s="238"/>
      <c r="Q366" s="238"/>
      <c r="R366" s="238"/>
      <c r="S366" s="238"/>
      <c r="T366" s="239"/>
      <c r="AT366" s="240" t="s">
        <v>169</v>
      </c>
      <c r="AU366" s="240" t="s">
        <v>79</v>
      </c>
      <c r="AV366" s="12" t="s">
        <v>21</v>
      </c>
      <c r="AW366" s="12" t="s">
        <v>34</v>
      </c>
      <c r="AX366" s="12" t="s">
        <v>71</v>
      </c>
      <c r="AY366" s="240" t="s">
        <v>156</v>
      </c>
    </row>
    <row r="367" s="13" customFormat="1">
      <c r="B367" s="241"/>
      <c r="C367" s="242"/>
      <c r="D367" s="227" t="s">
        <v>169</v>
      </c>
      <c r="E367" s="243" t="s">
        <v>1</v>
      </c>
      <c r="F367" s="244" t="s">
        <v>1699</v>
      </c>
      <c r="G367" s="242"/>
      <c r="H367" s="245">
        <v>1.194</v>
      </c>
      <c r="I367" s="246"/>
      <c r="J367" s="242"/>
      <c r="K367" s="242"/>
      <c r="L367" s="247"/>
      <c r="M367" s="248"/>
      <c r="N367" s="249"/>
      <c r="O367" s="249"/>
      <c r="P367" s="249"/>
      <c r="Q367" s="249"/>
      <c r="R367" s="249"/>
      <c r="S367" s="249"/>
      <c r="T367" s="250"/>
      <c r="AT367" s="251" t="s">
        <v>169</v>
      </c>
      <c r="AU367" s="251" t="s">
        <v>79</v>
      </c>
      <c r="AV367" s="13" t="s">
        <v>79</v>
      </c>
      <c r="AW367" s="13" t="s">
        <v>34</v>
      </c>
      <c r="AX367" s="13" t="s">
        <v>71</v>
      </c>
      <c r="AY367" s="251" t="s">
        <v>156</v>
      </c>
    </row>
    <row r="368" s="12" customFormat="1">
      <c r="B368" s="231"/>
      <c r="C368" s="232"/>
      <c r="D368" s="227" t="s">
        <v>169</v>
      </c>
      <c r="E368" s="233" t="s">
        <v>1</v>
      </c>
      <c r="F368" s="234" t="s">
        <v>1700</v>
      </c>
      <c r="G368" s="232"/>
      <c r="H368" s="233" t="s">
        <v>1</v>
      </c>
      <c r="I368" s="235"/>
      <c r="J368" s="232"/>
      <c r="K368" s="232"/>
      <c r="L368" s="236"/>
      <c r="M368" s="237"/>
      <c r="N368" s="238"/>
      <c r="O368" s="238"/>
      <c r="P368" s="238"/>
      <c r="Q368" s="238"/>
      <c r="R368" s="238"/>
      <c r="S368" s="238"/>
      <c r="T368" s="239"/>
      <c r="AT368" s="240" t="s">
        <v>169</v>
      </c>
      <c r="AU368" s="240" t="s">
        <v>79</v>
      </c>
      <c r="AV368" s="12" t="s">
        <v>21</v>
      </c>
      <c r="AW368" s="12" t="s">
        <v>34</v>
      </c>
      <c r="AX368" s="12" t="s">
        <v>71</v>
      </c>
      <c r="AY368" s="240" t="s">
        <v>156</v>
      </c>
    </row>
    <row r="369" s="13" customFormat="1">
      <c r="B369" s="241"/>
      <c r="C369" s="242"/>
      <c r="D369" s="227" t="s">
        <v>169</v>
      </c>
      <c r="E369" s="243" t="s">
        <v>1</v>
      </c>
      <c r="F369" s="244" t="s">
        <v>1701</v>
      </c>
      <c r="G369" s="242"/>
      <c r="H369" s="245">
        <v>9.2929999999999993</v>
      </c>
      <c r="I369" s="246"/>
      <c r="J369" s="242"/>
      <c r="K369" s="242"/>
      <c r="L369" s="247"/>
      <c r="M369" s="248"/>
      <c r="N369" s="249"/>
      <c r="O369" s="249"/>
      <c r="P369" s="249"/>
      <c r="Q369" s="249"/>
      <c r="R369" s="249"/>
      <c r="S369" s="249"/>
      <c r="T369" s="250"/>
      <c r="AT369" s="251" t="s">
        <v>169</v>
      </c>
      <c r="AU369" s="251" t="s">
        <v>79</v>
      </c>
      <c r="AV369" s="13" t="s">
        <v>79</v>
      </c>
      <c r="AW369" s="13" t="s">
        <v>34</v>
      </c>
      <c r="AX369" s="13" t="s">
        <v>71</v>
      </c>
      <c r="AY369" s="251" t="s">
        <v>156</v>
      </c>
    </row>
    <row r="370" s="12" customFormat="1">
      <c r="B370" s="231"/>
      <c r="C370" s="232"/>
      <c r="D370" s="227" t="s">
        <v>169</v>
      </c>
      <c r="E370" s="233" t="s">
        <v>1</v>
      </c>
      <c r="F370" s="234" t="s">
        <v>1702</v>
      </c>
      <c r="G370" s="232"/>
      <c r="H370" s="233" t="s">
        <v>1</v>
      </c>
      <c r="I370" s="235"/>
      <c r="J370" s="232"/>
      <c r="K370" s="232"/>
      <c r="L370" s="236"/>
      <c r="M370" s="237"/>
      <c r="N370" s="238"/>
      <c r="O370" s="238"/>
      <c r="P370" s="238"/>
      <c r="Q370" s="238"/>
      <c r="R370" s="238"/>
      <c r="S370" s="238"/>
      <c r="T370" s="239"/>
      <c r="AT370" s="240" t="s">
        <v>169</v>
      </c>
      <c r="AU370" s="240" t="s">
        <v>79</v>
      </c>
      <c r="AV370" s="12" t="s">
        <v>21</v>
      </c>
      <c r="AW370" s="12" t="s">
        <v>34</v>
      </c>
      <c r="AX370" s="12" t="s">
        <v>71</v>
      </c>
      <c r="AY370" s="240" t="s">
        <v>156</v>
      </c>
    </row>
    <row r="371" s="13" customFormat="1">
      <c r="B371" s="241"/>
      <c r="C371" s="242"/>
      <c r="D371" s="227" t="s">
        <v>169</v>
      </c>
      <c r="E371" s="243" t="s">
        <v>1</v>
      </c>
      <c r="F371" s="244" t="s">
        <v>1703</v>
      </c>
      <c r="G371" s="242"/>
      <c r="H371" s="245">
        <v>287.64499999999998</v>
      </c>
      <c r="I371" s="246"/>
      <c r="J371" s="242"/>
      <c r="K371" s="242"/>
      <c r="L371" s="247"/>
      <c r="M371" s="248"/>
      <c r="N371" s="249"/>
      <c r="O371" s="249"/>
      <c r="P371" s="249"/>
      <c r="Q371" s="249"/>
      <c r="R371" s="249"/>
      <c r="S371" s="249"/>
      <c r="T371" s="250"/>
      <c r="AT371" s="251" t="s">
        <v>169</v>
      </c>
      <c r="AU371" s="251" t="s">
        <v>79</v>
      </c>
      <c r="AV371" s="13" t="s">
        <v>79</v>
      </c>
      <c r="AW371" s="13" t="s">
        <v>34</v>
      </c>
      <c r="AX371" s="13" t="s">
        <v>71</v>
      </c>
      <c r="AY371" s="251" t="s">
        <v>156</v>
      </c>
    </row>
    <row r="372" s="12" customFormat="1">
      <c r="B372" s="231"/>
      <c r="C372" s="232"/>
      <c r="D372" s="227" t="s">
        <v>169</v>
      </c>
      <c r="E372" s="233" t="s">
        <v>1</v>
      </c>
      <c r="F372" s="234" t="s">
        <v>1704</v>
      </c>
      <c r="G372" s="232"/>
      <c r="H372" s="233" t="s">
        <v>1</v>
      </c>
      <c r="I372" s="235"/>
      <c r="J372" s="232"/>
      <c r="K372" s="232"/>
      <c r="L372" s="236"/>
      <c r="M372" s="237"/>
      <c r="N372" s="238"/>
      <c r="O372" s="238"/>
      <c r="P372" s="238"/>
      <c r="Q372" s="238"/>
      <c r="R372" s="238"/>
      <c r="S372" s="238"/>
      <c r="T372" s="239"/>
      <c r="AT372" s="240" t="s">
        <v>169</v>
      </c>
      <c r="AU372" s="240" t="s">
        <v>79</v>
      </c>
      <c r="AV372" s="12" t="s">
        <v>21</v>
      </c>
      <c r="AW372" s="12" t="s">
        <v>34</v>
      </c>
      <c r="AX372" s="12" t="s">
        <v>71</v>
      </c>
      <c r="AY372" s="240" t="s">
        <v>156</v>
      </c>
    </row>
    <row r="373" s="13" customFormat="1">
      <c r="B373" s="241"/>
      <c r="C373" s="242"/>
      <c r="D373" s="227" t="s">
        <v>169</v>
      </c>
      <c r="E373" s="243" t="s">
        <v>1</v>
      </c>
      <c r="F373" s="244" t="s">
        <v>1705</v>
      </c>
      <c r="G373" s="242"/>
      <c r="H373" s="245">
        <v>1.881</v>
      </c>
      <c r="I373" s="246"/>
      <c r="J373" s="242"/>
      <c r="K373" s="242"/>
      <c r="L373" s="247"/>
      <c r="M373" s="248"/>
      <c r="N373" s="249"/>
      <c r="O373" s="249"/>
      <c r="P373" s="249"/>
      <c r="Q373" s="249"/>
      <c r="R373" s="249"/>
      <c r="S373" s="249"/>
      <c r="T373" s="250"/>
      <c r="AT373" s="251" t="s">
        <v>169</v>
      </c>
      <c r="AU373" s="251" t="s">
        <v>79</v>
      </c>
      <c r="AV373" s="13" t="s">
        <v>79</v>
      </c>
      <c r="AW373" s="13" t="s">
        <v>34</v>
      </c>
      <c r="AX373" s="13" t="s">
        <v>71</v>
      </c>
      <c r="AY373" s="251" t="s">
        <v>156</v>
      </c>
    </row>
    <row r="374" s="12" customFormat="1">
      <c r="B374" s="231"/>
      <c r="C374" s="232"/>
      <c r="D374" s="227" t="s">
        <v>169</v>
      </c>
      <c r="E374" s="233" t="s">
        <v>1</v>
      </c>
      <c r="F374" s="234" t="s">
        <v>1706</v>
      </c>
      <c r="G374" s="232"/>
      <c r="H374" s="233" t="s">
        <v>1</v>
      </c>
      <c r="I374" s="235"/>
      <c r="J374" s="232"/>
      <c r="K374" s="232"/>
      <c r="L374" s="236"/>
      <c r="M374" s="237"/>
      <c r="N374" s="238"/>
      <c r="O374" s="238"/>
      <c r="P374" s="238"/>
      <c r="Q374" s="238"/>
      <c r="R374" s="238"/>
      <c r="S374" s="238"/>
      <c r="T374" s="239"/>
      <c r="AT374" s="240" t="s">
        <v>169</v>
      </c>
      <c r="AU374" s="240" t="s">
        <v>79</v>
      </c>
      <c r="AV374" s="12" t="s">
        <v>21</v>
      </c>
      <c r="AW374" s="12" t="s">
        <v>34</v>
      </c>
      <c r="AX374" s="12" t="s">
        <v>71</v>
      </c>
      <c r="AY374" s="240" t="s">
        <v>156</v>
      </c>
    </row>
    <row r="375" s="13" customFormat="1">
      <c r="B375" s="241"/>
      <c r="C375" s="242"/>
      <c r="D375" s="227" t="s">
        <v>169</v>
      </c>
      <c r="E375" s="243" t="s">
        <v>1</v>
      </c>
      <c r="F375" s="244" t="s">
        <v>1707</v>
      </c>
      <c r="G375" s="242"/>
      <c r="H375" s="245">
        <v>92.287999999999997</v>
      </c>
      <c r="I375" s="246"/>
      <c r="J375" s="242"/>
      <c r="K375" s="242"/>
      <c r="L375" s="247"/>
      <c r="M375" s="248"/>
      <c r="N375" s="249"/>
      <c r="O375" s="249"/>
      <c r="P375" s="249"/>
      <c r="Q375" s="249"/>
      <c r="R375" s="249"/>
      <c r="S375" s="249"/>
      <c r="T375" s="250"/>
      <c r="AT375" s="251" t="s">
        <v>169</v>
      </c>
      <c r="AU375" s="251" t="s">
        <v>79</v>
      </c>
      <c r="AV375" s="13" t="s">
        <v>79</v>
      </c>
      <c r="AW375" s="13" t="s">
        <v>34</v>
      </c>
      <c r="AX375" s="13" t="s">
        <v>71</v>
      </c>
      <c r="AY375" s="251" t="s">
        <v>156</v>
      </c>
    </row>
    <row r="376" s="14" customFormat="1">
      <c r="B376" s="252"/>
      <c r="C376" s="253"/>
      <c r="D376" s="227" t="s">
        <v>169</v>
      </c>
      <c r="E376" s="254" t="s">
        <v>1</v>
      </c>
      <c r="F376" s="255" t="s">
        <v>174</v>
      </c>
      <c r="G376" s="253"/>
      <c r="H376" s="256">
        <v>742.18299999999999</v>
      </c>
      <c r="I376" s="257"/>
      <c r="J376" s="253"/>
      <c r="K376" s="253"/>
      <c r="L376" s="258"/>
      <c r="M376" s="259"/>
      <c r="N376" s="260"/>
      <c r="O376" s="260"/>
      <c r="P376" s="260"/>
      <c r="Q376" s="260"/>
      <c r="R376" s="260"/>
      <c r="S376" s="260"/>
      <c r="T376" s="261"/>
      <c r="AT376" s="262" t="s">
        <v>169</v>
      </c>
      <c r="AU376" s="262" t="s">
        <v>79</v>
      </c>
      <c r="AV376" s="14" t="s">
        <v>163</v>
      </c>
      <c r="AW376" s="14" t="s">
        <v>34</v>
      </c>
      <c r="AX376" s="14" t="s">
        <v>21</v>
      </c>
      <c r="AY376" s="262" t="s">
        <v>156</v>
      </c>
    </row>
    <row r="377" s="1" customFormat="1" ht="16.5" customHeight="1">
      <c r="B377" s="37"/>
      <c r="C377" s="215" t="s">
        <v>476</v>
      </c>
      <c r="D377" s="215" t="s">
        <v>158</v>
      </c>
      <c r="E377" s="216" t="s">
        <v>1708</v>
      </c>
      <c r="F377" s="217" t="s">
        <v>1709</v>
      </c>
      <c r="G377" s="218" t="s">
        <v>185</v>
      </c>
      <c r="H377" s="219">
        <v>709.29600000000005</v>
      </c>
      <c r="I377" s="220"/>
      <c r="J377" s="221">
        <f>ROUND(I377*H377,2)</f>
        <v>0</v>
      </c>
      <c r="K377" s="217" t="s">
        <v>162</v>
      </c>
      <c r="L377" s="42"/>
      <c r="M377" s="222" t="s">
        <v>1</v>
      </c>
      <c r="N377" s="223" t="s">
        <v>42</v>
      </c>
      <c r="O377" s="78"/>
      <c r="P377" s="224">
        <f>O377*H377</f>
        <v>0</v>
      </c>
      <c r="Q377" s="224">
        <v>0</v>
      </c>
      <c r="R377" s="224">
        <f>Q377*H377</f>
        <v>0</v>
      </c>
      <c r="S377" s="224">
        <v>0</v>
      </c>
      <c r="T377" s="225">
        <f>S377*H377</f>
        <v>0</v>
      </c>
      <c r="AR377" s="16" t="s">
        <v>163</v>
      </c>
      <c r="AT377" s="16" t="s">
        <v>158</v>
      </c>
      <c r="AU377" s="16" t="s">
        <v>79</v>
      </c>
      <c r="AY377" s="16" t="s">
        <v>156</v>
      </c>
      <c r="BE377" s="226">
        <f>IF(N377="základní",J377,0)</f>
        <v>0</v>
      </c>
      <c r="BF377" s="226">
        <f>IF(N377="snížená",J377,0)</f>
        <v>0</v>
      </c>
      <c r="BG377" s="226">
        <f>IF(N377="zákl. přenesená",J377,0)</f>
        <v>0</v>
      </c>
      <c r="BH377" s="226">
        <f>IF(N377="sníž. přenesená",J377,0)</f>
        <v>0</v>
      </c>
      <c r="BI377" s="226">
        <f>IF(N377="nulová",J377,0)</f>
        <v>0</v>
      </c>
      <c r="BJ377" s="16" t="s">
        <v>21</v>
      </c>
      <c r="BK377" s="226">
        <f>ROUND(I377*H377,2)</f>
        <v>0</v>
      </c>
      <c r="BL377" s="16" t="s">
        <v>163</v>
      </c>
      <c r="BM377" s="16" t="s">
        <v>1710</v>
      </c>
    </row>
    <row r="378" s="1" customFormat="1">
      <c r="B378" s="37"/>
      <c r="C378" s="38"/>
      <c r="D378" s="227" t="s">
        <v>165</v>
      </c>
      <c r="E378" s="38"/>
      <c r="F378" s="228" t="s">
        <v>1711</v>
      </c>
      <c r="G378" s="38"/>
      <c r="H378" s="38"/>
      <c r="I378" s="142"/>
      <c r="J378" s="38"/>
      <c r="K378" s="38"/>
      <c r="L378" s="42"/>
      <c r="M378" s="229"/>
      <c r="N378" s="78"/>
      <c r="O378" s="78"/>
      <c r="P378" s="78"/>
      <c r="Q378" s="78"/>
      <c r="R378" s="78"/>
      <c r="S378" s="78"/>
      <c r="T378" s="79"/>
      <c r="AT378" s="16" t="s">
        <v>165</v>
      </c>
      <c r="AU378" s="16" t="s">
        <v>79</v>
      </c>
    </row>
    <row r="379" s="12" customFormat="1">
      <c r="B379" s="231"/>
      <c r="C379" s="232"/>
      <c r="D379" s="227" t="s">
        <v>169</v>
      </c>
      <c r="E379" s="233" t="s">
        <v>1</v>
      </c>
      <c r="F379" s="234" t="s">
        <v>1712</v>
      </c>
      <c r="G379" s="232"/>
      <c r="H379" s="233" t="s">
        <v>1</v>
      </c>
      <c r="I379" s="235"/>
      <c r="J379" s="232"/>
      <c r="K379" s="232"/>
      <c r="L379" s="236"/>
      <c r="M379" s="237"/>
      <c r="N379" s="238"/>
      <c r="O379" s="238"/>
      <c r="P379" s="238"/>
      <c r="Q379" s="238"/>
      <c r="R379" s="238"/>
      <c r="S379" s="238"/>
      <c r="T379" s="239"/>
      <c r="AT379" s="240" t="s">
        <v>169</v>
      </c>
      <c r="AU379" s="240" t="s">
        <v>79</v>
      </c>
      <c r="AV379" s="12" t="s">
        <v>21</v>
      </c>
      <c r="AW379" s="12" t="s">
        <v>34</v>
      </c>
      <c r="AX379" s="12" t="s">
        <v>71</v>
      </c>
      <c r="AY379" s="240" t="s">
        <v>156</v>
      </c>
    </row>
    <row r="380" s="13" customFormat="1">
      <c r="B380" s="241"/>
      <c r="C380" s="242"/>
      <c r="D380" s="227" t="s">
        <v>169</v>
      </c>
      <c r="E380" s="243" t="s">
        <v>1</v>
      </c>
      <c r="F380" s="244" t="s">
        <v>1713</v>
      </c>
      <c r="G380" s="242"/>
      <c r="H380" s="245">
        <v>240.65600000000001</v>
      </c>
      <c r="I380" s="246"/>
      <c r="J380" s="242"/>
      <c r="K380" s="242"/>
      <c r="L380" s="247"/>
      <c r="M380" s="248"/>
      <c r="N380" s="249"/>
      <c r="O380" s="249"/>
      <c r="P380" s="249"/>
      <c r="Q380" s="249"/>
      <c r="R380" s="249"/>
      <c r="S380" s="249"/>
      <c r="T380" s="250"/>
      <c r="AT380" s="251" t="s">
        <v>169</v>
      </c>
      <c r="AU380" s="251" t="s">
        <v>79</v>
      </c>
      <c r="AV380" s="13" t="s">
        <v>79</v>
      </c>
      <c r="AW380" s="13" t="s">
        <v>34</v>
      </c>
      <c r="AX380" s="13" t="s">
        <v>71</v>
      </c>
      <c r="AY380" s="251" t="s">
        <v>156</v>
      </c>
    </row>
    <row r="381" s="12" customFormat="1">
      <c r="B381" s="231"/>
      <c r="C381" s="232"/>
      <c r="D381" s="227" t="s">
        <v>169</v>
      </c>
      <c r="E381" s="233" t="s">
        <v>1</v>
      </c>
      <c r="F381" s="234" t="s">
        <v>1714</v>
      </c>
      <c r="G381" s="232"/>
      <c r="H381" s="233" t="s">
        <v>1</v>
      </c>
      <c r="I381" s="235"/>
      <c r="J381" s="232"/>
      <c r="K381" s="232"/>
      <c r="L381" s="236"/>
      <c r="M381" s="237"/>
      <c r="N381" s="238"/>
      <c r="O381" s="238"/>
      <c r="P381" s="238"/>
      <c r="Q381" s="238"/>
      <c r="R381" s="238"/>
      <c r="S381" s="238"/>
      <c r="T381" s="239"/>
      <c r="AT381" s="240" t="s">
        <v>169</v>
      </c>
      <c r="AU381" s="240" t="s">
        <v>79</v>
      </c>
      <c r="AV381" s="12" t="s">
        <v>21</v>
      </c>
      <c r="AW381" s="12" t="s">
        <v>34</v>
      </c>
      <c r="AX381" s="12" t="s">
        <v>71</v>
      </c>
      <c r="AY381" s="240" t="s">
        <v>156</v>
      </c>
    </row>
    <row r="382" s="13" customFormat="1">
      <c r="B382" s="241"/>
      <c r="C382" s="242"/>
      <c r="D382" s="227" t="s">
        <v>169</v>
      </c>
      <c r="E382" s="243" t="s">
        <v>1</v>
      </c>
      <c r="F382" s="244" t="s">
        <v>647</v>
      </c>
      <c r="G382" s="242"/>
      <c r="H382" s="245">
        <v>66</v>
      </c>
      <c r="I382" s="246"/>
      <c r="J382" s="242"/>
      <c r="K382" s="242"/>
      <c r="L382" s="247"/>
      <c r="M382" s="248"/>
      <c r="N382" s="249"/>
      <c r="O382" s="249"/>
      <c r="P382" s="249"/>
      <c r="Q382" s="249"/>
      <c r="R382" s="249"/>
      <c r="S382" s="249"/>
      <c r="T382" s="250"/>
      <c r="AT382" s="251" t="s">
        <v>169</v>
      </c>
      <c r="AU382" s="251" t="s">
        <v>79</v>
      </c>
      <c r="AV382" s="13" t="s">
        <v>79</v>
      </c>
      <c r="AW382" s="13" t="s">
        <v>34</v>
      </c>
      <c r="AX382" s="13" t="s">
        <v>71</v>
      </c>
      <c r="AY382" s="251" t="s">
        <v>156</v>
      </c>
    </row>
    <row r="383" s="12" customFormat="1">
      <c r="B383" s="231"/>
      <c r="C383" s="232"/>
      <c r="D383" s="227" t="s">
        <v>169</v>
      </c>
      <c r="E383" s="233" t="s">
        <v>1</v>
      </c>
      <c r="F383" s="234" t="s">
        <v>1715</v>
      </c>
      <c r="G383" s="232"/>
      <c r="H383" s="233" t="s">
        <v>1</v>
      </c>
      <c r="I383" s="235"/>
      <c r="J383" s="232"/>
      <c r="K383" s="232"/>
      <c r="L383" s="236"/>
      <c r="M383" s="237"/>
      <c r="N383" s="238"/>
      <c r="O383" s="238"/>
      <c r="P383" s="238"/>
      <c r="Q383" s="238"/>
      <c r="R383" s="238"/>
      <c r="S383" s="238"/>
      <c r="T383" s="239"/>
      <c r="AT383" s="240" t="s">
        <v>169</v>
      </c>
      <c r="AU383" s="240" t="s">
        <v>79</v>
      </c>
      <c r="AV383" s="12" t="s">
        <v>21</v>
      </c>
      <c r="AW383" s="12" t="s">
        <v>34</v>
      </c>
      <c r="AX383" s="12" t="s">
        <v>71</v>
      </c>
      <c r="AY383" s="240" t="s">
        <v>156</v>
      </c>
    </row>
    <row r="384" s="13" customFormat="1">
      <c r="B384" s="241"/>
      <c r="C384" s="242"/>
      <c r="D384" s="227" t="s">
        <v>169</v>
      </c>
      <c r="E384" s="243" t="s">
        <v>1</v>
      </c>
      <c r="F384" s="244" t="s">
        <v>1716</v>
      </c>
      <c r="G384" s="242"/>
      <c r="H384" s="245">
        <v>386.24000000000001</v>
      </c>
      <c r="I384" s="246"/>
      <c r="J384" s="242"/>
      <c r="K384" s="242"/>
      <c r="L384" s="247"/>
      <c r="M384" s="248"/>
      <c r="N384" s="249"/>
      <c r="O384" s="249"/>
      <c r="P384" s="249"/>
      <c r="Q384" s="249"/>
      <c r="R384" s="249"/>
      <c r="S384" s="249"/>
      <c r="T384" s="250"/>
      <c r="AT384" s="251" t="s">
        <v>169</v>
      </c>
      <c r="AU384" s="251" t="s">
        <v>79</v>
      </c>
      <c r="AV384" s="13" t="s">
        <v>79</v>
      </c>
      <c r="AW384" s="13" t="s">
        <v>34</v>
      </c>
      <c r="AX384" s="13" t="s">
        <v>71</v>
      </c>
      <c r="AY384" s="251" t="s">
        <v>156</v>
      </c>
    </row>
    <row r="385" s="12" customFormat="1">
      <c r="B385" s="231"/>
      <c r="C385" s="232"/>
      <c r="D385" s="227" t="s">
        <v>169</v>
      </c>
      <c r="E385" s="233" t="s">
        <v>1</v>
      </c>
      <c r="F385" s="234" t="s">
        <v>1717</v>
      </c>
      <c r="G385" s="232"/>
      <c r="H385" s="233" t="s">
        <v>1</v>
      </c>
      <c r="I385" s="235"/>
      <c r="J385" s="232"/>
      <c r="K385" s="232"/>
      <c r="L385" s="236"/>
      <c r="M385" s="237"/>
      <c r="N385" s="238"/>
      <c r="O385" s="238"/>
      <c r="P385" s="238"/>
      <c r="Q385" s="238"/>
      <c r="R385" s="238"/>
      <c r="S385" s="238"/>
      <c r="T385" s="239"/>
      <c r="AT385" s="240" t="s">
        <v>169</v>
      </c>
      <c r="AU385" s="240" t="s">
        <v>79</v>
      </c>
      <c r="AV385" s="12" t="s">
        <v>21</v>
      </c>
      <c r="AW385" s="12" t="s">
        <v>34</v>
      </c>
      <c r="AX385" s="12" t="s">
        <v>71</v>
      </c>
      <c r="AY385" s="240" t="s">
        <v>156</v>
      </c>
    </row>
    <row r="386" s="13" customFormat="1">
      <c r="B386" s="241"/>
      <c r="C386" s="242"/>
      <c r="D386" s="227" t="s">
        <v>169</v>
      </c>
      <c r="E386" s="243" t="s">
        <v>1</v>
      </c>
      <c r="F386" s="244" t="s">
        <v>1718</v>
      </c>
      <c r="G386" s="242"/>
      <c r="H386" s="245">
        <v>16.399999999999999</v>
      </c>
      <c r="I386" s="246"/>
      <c r="J386" s="242"/>
      <c r="K386" s="242"/>
      <c r="L386" s="247"/>
      <c r="M386" s="248"/>
      <c r="N386" s="249"/>
      <c r="O386" s="249"/>
      <c r="P386" s="249"/>
      <c r="Q386" s="249"/>
      <c r="R386" s="249"/>
      <c r="S386" s="249"/>
      <c r="T386" s="250"/>
      <c r="AT386" s="251" t="s">
        <v>169</v>
      </c>
      <c r="AU386" s="251" t="s">
        <v>79</v>
      </c>
      <c r="AV386" s="13" t="s">
        <v>79</v>
      </c>
      <c r="AW386" s="13" t="s">
        <v>34</v>
      </c>
      <c r="AX386" s="13" t="s">
        <v>71</v>
      </c>
      <c r="AY386" s="251" t="s">
        <v>156</v>
      </c>
    </row>
    <row r="387" s="14" customFormat="1">
      <c r="B387" s="252"/>
      <c r="C387" s="253"/>
      <c r="D387" s="227" t="s">
        <v>169</v>
      </c>
      <c r="E387" s="254" t="s">
        <v>1</v>
      </c>
      <c r="F387" s="255" t="s">
        <v>174</v>
      </c>
      <c r="G387" s="253"/>
      <c r="H387" s="256">
        <v>709.29600000000005</v>
      </c>
      <c r="I387" s="257"/>
      <c r="J387" s="253"/>
      <c r="K387" s="253"/>
      <c r="L387" s="258"/>
      <c r="M387" s="259"/>
      <c r="N387" s="260"/>
      <c r="O387" s="260"/>
      <c r="P387" s="260"/>
      <c r="Q387" s="260"/>
      <c r="R387" s="260"/>
      <c r="S387" s="260"/>
      <c r="T387" s="261"/>
      <c r="AT387" s="262" t="s">
        <v>169</v>
      </c>
      <c r="AU387" s="262" t="s">
        <v>79</v>
      </c>
      <c r="AV387" s="14" t="s">
        <v>163</v>
      </c>
      <c r="AW387" s="14" t="s">
        <v>34</v>
      </c>
      <c r="AX387" s="14" t="s">
        <v>21</v>
      </c>
      <c r="AY387" s="262" t="s">
        <v>156</v>
      </c>
    </row>
    <row r="388" s="1" customFormat="1" ht="16.5" customHeight="1">
      <c r="B388" s="37"/>
      <c r="C388" s="215" t="s">
        <v>486</v>
      </c>
      <c r="D388" s="215" t="s">
        <v>158</v>
      </c>
      <c r="E388" s="216" t="s">
        <v>1719</v>
      </c>
      <c r="F388" s="217" t="s">
        <v>1720</v>
      </c>
      <c r="G388" s="218" t="s">
        <v>185</v>
      </c>
      <c r="H388" s="219">
        <v>687.45600000000002</v>
      </c>
      <c r="I388" s="220"/>
      <c r="J388" s="221">
        <f>ROUND(I388*H388,2)</f>
        <v>0</v>
      </c>
      <c r="K388" s="217" t="s">
        <v>162</v>
      </c>
      <c r="L388" s="42"/>
      <c r="M388" s="222" t="s">
        <v>1</v>
      </c>
      <c r="N388" s="223" t="s">
        <v>42</v>
      </c>
      <c r="O388" s="78"/>
      <c r="P388" s="224">
        <f>O388*H388</f>
        <v>0</v>
      </c>
      <c r="Q388" s="224">
        <v>0.00011985</v>
      </c>
      <c r="R388" s="224">
        <f>Q388*H388</f>
        <v>0.082391601600000003</v>
      </c>
      <c r="S388" s="224">
        <v>0</v>
      </c>
      <c r="T388" s="225">
        <f>S388*H388</f>
        <v>0</v>
      </c>
      <c r="AR388" s="16" t="s">
        <v>163</v>
      </c>
      <c r="AT388" s="16" t="s">
        <v>158</v>
      </c>
      <c r="AU388" s="16" t="s">
        <v>79</v>
      </c>
      <c r="AY388" s="16" t="s">
        <v>156</v>
      </c>
      <c r="BE388" s="226">
        <f>IF(N388="základní",J388,0)</f>
        <v>0</v>
      </c>
      <c r="BF388" s="226">
        <f>IF(N388="snížená",J388,0)</f>
        <v>0</v>
      </c>
      <c r="BG388" s="226">
        <f>IF(N388="zákl. přenesená",J388,0)</f>
        <v>0</v>
      </c>
      <c r="BH388" s="226">
        <f>IF(N388="sníž. přenesená",J388,0)</f>
        <v>0</v>
      </c>
      <c r="BI388" s="226">
        <f>IF(N388="nulová",J388,0)</f>
        <v>0</v>
      </c>
      <c r="BJ388" s="16" t="s">
        <v>21</v>
      </c>
      <c r="BK388" s="226">
        <f>ROUND(I388*H388,2)</f>
        <v>0</v>
      </c>
      <c r="BL388" s="16" t="s">
        <v>163</v>
      </c>
      <c r="BM388" s="16" t="s">
        <v>1721</v>
      </c>
    </row>
    <row r="389" s="1" customFormat="1">
      <c r="B389" s="37"/>
      <c r="C389" s="38"/>
      <c r="D389" s="227" t="s">
        <v>165</v>
      </c>
      <c r="E389" s="38"/>
      <c r="F389" s="228" t="s">
        <v>1722</v>
      </c>
      <c r="G389" s="38"/>
      <c r="H389" s="38"/>
      <c r="I389" s="142"/>
      <c r="J389" s="38"/>
      <c r="K389" s="38"/>
      <c r="L389" s="42"/>
      <c r="M389" s="229"/>
      <c r="N389" s="78"/>
      <c r="O389" s="78"/>
      <c r="P389" s="78"/>
      <c r="Q389" s="78"/>
      <c r="R389" s="78"/>
      <c r="S389" s="78"/>
      <c r="T389" s="79"/>
      <c r="AT389" s="16" t="s">
        <v>165</v>
      </c>
      <c r="AU389" s="16" t="s">
        <v>79</v>
      </c>
    </row>
    <row r="390" s="12" customFormat="1">
      <c r="B390" s="231"/>
      <c r="C390" s="232"/>
      <c r="D390" s="227" t="s">
        <v>169</v>
      </c>
      <c r="E390" s="233" t="s">
        <v>1</v>
      </c>
      <c r="F390" s="234" t="s">
        <v>1712</v>
      </c>
      <c r="G390" s="232"/>
      <c r="H390" s="233" t="s">
        <v>1</v>
      </c>
      <c r="I390" s="235"/>
      <c r="J390" s="232"/>
      <c r="K390" s="232"/>
      <c r="L390" s="236"/>
      <c r="M390" s="237"/>
      <c r="N390" s="238"/>
      <c r="O390" s="238"/>
      <c r="P390" s="238"/>
      <c r="Q390" s="238"/>
      <c r="R390" s="238"/>
      <c r="S390" s="238"/>
      <c r="T390" s="239"/>
      <c r="AT390" s="240" t="s">
        <v>169</v>
      </c>
      <c r="AU390" s="240" t="s">
        <v>79</v>
      </c>
      <c r="AV390" s="12" t="s">
        <v>21</v>
      </c>
      <c r="AW390" s="12" t="s">
        <v>34</v>
      </c>
      <c r="AX390" s="12" t="s">
        <v>71</v>
      </c>
      <c r="AY390" s="240" t="s">
        <v>156</v>
      </c>
    </row>
    <row r="391" s="13" customFormat="1">
      <c r="B391" s="241"/>
      <c r="C391" s="242"/>
      <c r="D391" s="227" t="s">
        <v>169</v>
      </c>
      <c r="E391" s="243" t="s">
        <v>1</v>
      </c>
      <c r="F391" s="244" t="s">
        <v>1723</v>
      </c>
      <c r="G391" s="242"/>
      <c r="H391" s="245">
        <v>240.65600000000001</v>
      </c>
      <c r="I391" s="246"/>
      <c r="J391" s="242"/>
      <c r="K391" s="242"/>
      <c r="L391" s="247"/>
      <c r="M391" s="248"/>
      <c r="N391" s="249"/>
      <c r="O391" s="249"/>
      <c r="P391" s="249"/>
      <c r="Q391" s="249"/>
      <c r="R391" s="249"/>
      <c r="S391" s="249"/>
      <c r="T391" s="250"/>
      <c r="AT391" s="251" t="s">
        <v>169</v>
      </c>
      <c r="AU391" s="251" t="s">
        <v>79</v>
      </c>
      <c r="AV391" s="13" t="s">
        <v>79</v>
      </c>
      <c r="AW391" s="13" t="s">
        <v>34</v>
      </c>
      <c r="AX391" s="13" t="s">
        <v>71</v>
      </c>
      <c r="AY391" s="251" t="s">
        <v>156</v>
      </c>
    </row>
    <row r="392" s="12" customFormat="1">
      <c r="B392" s="231"/>
      <c r="C392" s="232"/>
      <c r="D392" s="227" t="s">
        <v>169</v>
      </c>
      <c r="E392" s="233" t="s">
        <v>1</v>
      </c>
      <c r="F392" s="234" t="s">
        <v>1714</v>
      </c>
      <c r="G392" s="232"/>
      <c r="H392" s="233" t="s">
        <v>1</v>
      </c>
      <c r="I392" s="235"/>
      <c r="J392" s="232"/>
      <c r="K392" s="232"/>
      <c r="L392" s="236"/>
      <c r="M392" s="237"/>
      <c r="N392" s="238"/>
      <c r="O392" s="238"/>
      <c r="P392" s="238"/>
      <c r="Q392" s="238"/>
      <c r="R392" s="238"/>
      <c r="S392" s="238"/>
      <c r="T392" s="239"/>
      <c r="AT392" s="240" t="s">
        <v>169</v>
      </c>
      <c r="AU392" s="240" t="s">
        <v>79</v>
      </c>
      <c r="AV392" s="12" t="s">
        <v>21</v>
      </c>
      <c r="AW392" s="12" t="s">
        <v>34</v>
      </c>
      <c r="AX392" s="12" t="s">
        <v>71</v>
      </c>
      <c r="AY392" s="240" t="s">
        <v>156</v>
      </c>
    </row>
    <row r="393" s="13" customFormat="1">
      <c r="B393" s="241"/>
      <c r="C393" s="242"/>
      <c r="D393" s="227" t="s">
        <v>169</v>
      </c>
      <c r="E393" s="243" t="s">
        <v>1</v>
      </c>
      <c r="F393" s="244" t="s">
        <v>647</v>
      </c>
      <c r="G393" s="242"/>
      <c r="H393" s="245">
        <v>66</v>
      </c>
      <c r="I393" s="246"/>
      <c r="J393" s="242"/>
      <c r="K393" s="242"/>
      <c r="L393" s="247"/>
      <c r="M393" s="248"/>
      <c r="N393" s="249"/>
      <c r="O393" s="249"/>
      <c r="P393" s="249"/>
      <c r="Q393" s="249"/>
      <c r="R393" s="249"/>
      <c r="S393" s="249"/>
      <c r="T393" s="250"/>
      <c r="AT393" s="251" t="s">
        <v>169</v>
      </c>
      <c r="AU393" s="251" t="s">
        <v>79</v>
      </c>
      <c r="AV393" s="13" t="s">
        <v>79</v>
      </c>
      <c r="AW393" s="13" t="s">
        <v>34</v>
      </c>
      <c r="AX393" s="13" t="s">
        <v>71</v>
      </c>
      <c r="AY393" s="251" t="s">
        <v>156</v>
      </c>
    </row>
    <row r="394" s="12" customFormat="1">
      <c r="B394" s="231"/>
      <c r="C394" s="232"/>
      <c r="D394" s="227" t="s">
        <v>169</v>
      </c>
      <c r="E394" s="233" t="s">
        <v>1</v>
      </c>
      <c r="F394" s="234" t="s">
        <v>1715</v>
      </c>
      <c r="G394" s="232"/>
      <c r="H394" s="233" t="s">
        <v>1</v>
      </c>
      <c r="I394" s="235"/>
      <c r="J394" s="232"/>
      <c r="K394" s="232"/>
      <c r="L394" s="236"/>
      <c r="M394" s="237"/>
      <c r="N394" s="238"/>
      <c r="O394" s="238"/>
      <c r="P394" s="238"/>
      <c r="Q394" s="238"/>
      <c r="R394" s="238"/>
      <c r="S394" s="238"/>
      <c r="T394" s="239"/>
      <c r="AT394" s="240" t="s">
        <v>169</v>
      </c>
      <c r="AU394" s="240" t="s">
        <v>79</v>
      </c>
      <c r="AV394" s="12" t="s">
        <v>21</v>
      </c>
      <c r="AW394" s="12" t="s">
        <v>34</v>
      </c>
      <c r="AX394" s="12" t="s">
        <v>71</v>
      </c>
      <c r="AY394" s="240" t="s">
        <v>156</v>
      </c>
    </row>
    <row r="395" s="13" customFormat="1">
      <c r="B395" s="241"/>
      <c r="C395" s="242"/>
      <c r="D395" s="227" t="s">
        <v>169</v>
      </c>
      <c r="E395" s="243" t="s">
        <v>1</v>
      </c>
      <c r="F395" s="244" t="s">
        <v>1724</v>
      </c>
      <c r="G395" s="242"/>
      <c r="H395" s="245">
        <v>380.80000000000001</v>
      </c>
      <c r="I395" s="246"/>
      <c r="J395" s="242"/>
      <c r="K395" s="242"/>
      <c r="L395" s="247"/>
      <c r="M395" s="248"/>
      <c r="N395" s="249"/>
      <c r="O395" s="249"/>
      <c r="P395" s="249"/>
      <c r="Q395" s="249"/>
      <c r="R395" s="249"/>
      <c r="S395" s="249"/>
      <c r="T395" s="250"/>
      <c r="AT395" s="251" t="s">
        <v>169</v>
      </c>
      <c r="AU395" s="251" t="s">
        <v>79</v>
      </c>
      <c r="AV395" s="13" t="s">
        <v>79</v>
      </c>
      <c r="AW395" s="13" t="s">
        <v>34</v>
      </c>
      <c r="AX395" s="13" t="s">
        <v>71</v>
      </c>
      <c r="AY395" s="251" t="s">
        <v>156</v>
      </c>
    </row>
    <row r="396" s="14" customFormat="1">
      <c r="B396" s="252"/>
      <c r="C396" s="253"/>
      <c r="D396" s="227" t="s">
        <v>169</v>
      </c>
      <c r="E396" s="254" t="s">
        <v>1</v>
      </c>
      <c r="F396" s="255" t="s">
        <v>174</v>
      </c>
      <c r="G396" s="253"/>
      <c r="H396" s="256">
        <v>687.45600000000002</v>
      </c>
      <c r="I396" s="257"/>
      <c r="J396" s="253"/>
      <c r="K396" s="253"/>
      <c r="L396" s="258"/>
      <c r="M396" s="259"/>
      <c r="N396" s="260"/>
      <c r="O396" s="260"/>
      <c r="P396" s="260"/>
      <c r="Q396" s="260"/>
      <c r="R396" s="260"/>
      <c r="S396" s="260"/>
      <c r="T396" s="261"/>
      <c r="AT396" s="262" t="s">
        <v>169</v>
      </c>
      <c r="AU396" s="262" t="s">
        <v>79</v>
      </c>
      <c r="AV396" s="14" t="s">
        <v>163</v>
      </c>
      <c r="AW396" s="14" t="s">
        <v>34</v>
      </c>
      <c r="AX396" s="14" t="s">
        <v>21</v>
      </c>
      <c r="AY396" s="262" t="s">
        <v>156</v>
      </c>
    </row>
    <row r="397" s="1" customFormat="1" ht="16.5" customHeight="1">
      <c r="B397" s="37"/>
      <c r="C397" s="215" t="s">
        <v>491</v>
      </c>
      <c r="D397" s="215" t="s">
        <v>158</v>
      </c>
      <c r="E397" s="216" t="s">
        <v>1725</v>
      </c>
      <c r="F397" s="217" t="s">
        <v>1726</v>
      </c>
      <c r="G397" s="218" t="s">
        <v>185</v>
      </c>
      <c r="H397" s="219">
        <v>21.84</v>
      </c>
      <c r="I397" s="220"/>
      <c r="J397" s="221">
        <f>ROUND(I397*H397,2)</f>
        <v>0</v>
      </c>
      <c r="K397" s="217" t="s">
        <v>162</v>
      </c>
      <c r="L397" s="42"/>
      <c r="M397" s="222" t="s">
        <v>1</v>
      </c>
      <c r="N397" s="223" t="s">
        <v>42</v>
      </c>
      <c r="O397" s="78"/>
      <c r="P397" s="224">
        <f>O397*H397</f>
        <v>0</v>
      </c>
      <c r="Q397" s="224">
        <v>0.0004014</v>
      </c>
      <c r="R397" s="224">
        <f>Q397*H397</f>
        <v>0.0087665759999999999</v>
      </c>
      <c r="S397" s="224">
        <v>0</v>
      </c>
      <c r="T397" s="225">
        <f>S397*H397</f>
        <v>0</v>
      </c>
      <c r="AR397" s="16" t="s">
        <v>163</v>
      </c>
      <c r="AT397" s="16" t="s">
        <v>158</v>
      </c>
      <c r="AU397" s="16" t="s">
        <v>79</v>
      </c>
      <c r="AY397" s="16" t="s">
        <v>156</v>
      </c>
      <c r="BE397" s="226">
        <f>IF(N397="základní",J397,0)</f>
        <v>0</v>
      </c>
      <c r="BF397" s="226">
        <f>IF(N397="snížená",J397,0)</f>
        <v>0</v>
      </c>
      <c r="BG397" s="226">
        <f>IF(N397="zákl. přenesená",J397,0)</f>
        <v>0</v>
      </c>
      <c r="BH397" s="226">
        <f>IF(N397="sníž. přenesená",J397,0)</f>
        <v>0</v>
      </c>
      <c r="BI397" s="226">
        <f>IF(N397="nulová",J397,0)</f>
        <v>0</v>
      </c>
      <c r="BJ397" s="16" t="s">
        <v>21</v>
      </c>
      <c r="BK397" s="226">
        <f>ROUND(I397*H397,2)</f>
        <v>0</v>
      </c>
      <c r="BL397" s="16" t="s">
        <v>163</v>
      </c>
      <c r="BM397" s="16" t="s">
        <v>1727</v>
      </c>
    </row>
    <row r="398" s="1" customFormat="1">
      <c r="B398" s="37"/>
      <c r="C398" s="38"/>
      <c r="D398" s="227" t="s">
        <v>165</v>
      </c>
      <c r="E398" s="38"/>
      <c r="F398" s="228" t="s">
        <v>1728</v>
      </c>
      <c r="G398" s="38"/>
      <c r="H398" s="38"/>
      <c r="I398" s="142"/>
      <c r="J398" s="38"/>
      <c r="K398" s="38"/>
      <c r="L398" s="42"/>
      <c r="M398" s="229"/>
      <c r="N398" s="78"/>
      <c r="O398" s="78"/>
      <c r="P398" s="78"/>
      <c r="Q398" s="78"/>
      <c r="R398" s="78"/>
      <c r="S398" s="78"/>
      <c r="T398" s="79"/>
      <c r="AT398" s="16" t="s">
        <v>165</v>
      </c>
      <c r="AU398" s="16" t="s">
        <v>79</v>
      </c>
    </row>
    <row r="399" s="1" customFormat="1">
      <c r="B399" s="37"/>
      <c r="C399" s="38"/>
      <c r="D399" s="227" t="s">
        <v>189</v>
      </c>
      <c r="E399" s="38"/>
      <c r="F399" s="230" t="s">
        <v>1729</v>
      </c>
      <c r="G399" s="38"/>
      <c r="H399" s="38"/>
      <c r="I399" s="142"/>
      <c r="J399" s="38"/>
      <c r="K399" s="38"/>
      <c r="L399" s="42"/>
      <c r="M399" s="229"/>
      <c r="N399" s="78"/>
      <c r="O399" s="78"/>
      <c r="P399" s="78"/>
      <c r="Q399" s="78"/>
      <c r="R399" s="78"/>
      <c r="S399" s="78"/>
      <c r="T399" s="79"/>
      <c r="AT399" s="16" t="s">
        <v>189</v>
      </c>
      <c r="AU399" s="16" t="s">
        <v>79</v>
      </c>
    </row>
    <row r="400" s="12" customFormat="1">
      <c r="B400" s="231"/>
      <c r="C400" s="232"/>
      <c r="D400" s="227" t="s">
        <v>169</v>
      </c>
      <c r="E400" s="233" t="s">
        <v>1</v>
      </c>
      <c r="F400" s="234" t="s">
        <v>1715</v>
      </c>
      <c r="G400" s="232"/>
      <c r="H400" s="233" t="s">
        <v>1</v>
      </c>
      <c r="I400" s="235"/>
      <c r="J400" s="232"/>
      <c r="K400" s="232"/>
      <c r="L400" s="236"/>
      <c r="M400" s="237"/>
      <c r="N400" s="238"/>
      <c r="O400" s="238"/>
      <c r="P400" s="238"/>
      <c r="Q400" s="238"/>
      <c r="R400" s="238"/>
      <c r="S400" s="238"/>
      <c r="T400" s="239"/>
      <c r="AT400" s="240" t="s">
        <v>169</v>
      </c>
      <c r="AU400" s="240" t="s">
        <v>79</v>
      </c>
      <c r="AV400" s="12" t="s">
        <v>21</v>
      </c>
      <c r="AW400" s="12" t="s">
        <v>34</v>
      </c>
      <c r="AX400" s="12" t="s">
        <v>71</v>
      </c>
      <c r="AY400" s="240" t="s">
        <v>156</v>
      </c>
    </row>
    <row r="401" s="13" customFormat="1">
      <c r="B401" s="241"/>
      <c r="C401" s="242"/>
      <c r="D401" s="227" t="s">
        <v>169</v>
      </c>
      <c r="E401" s="243" t="s">
        <v>1</v>
      </c>
      <c r="F401" s="244" t="s">
        <v>1730</v>
      </c>
      <c r="G401" s="242"/>
      <c r="H401" s="245">
        <v>5.4400000000000004</v>
      </c>
      <c r="I401" s="246"/>
      <c r="J401" s="242"/>
      <c r="K401" s="242"/>
      <c r="L401" s="247"/>
      <c r="M401" s="248"/>
      <c r="N401" s="249"/>
      <c r="O401" s="249"/>
      <c r="P401" s="249"/>
      <c r="Q401" s="249"/>
      <c r="R401" s="249"/>
      <c r="S401" s="249"/>
      <c r="T401" s="250"/>
      <c r="AT401" s="251" t="s">
        <v>169</v>
      </c>
      <c r="AU401" s="251" t="s">
        <v>79</v>
      </c>
      <c r="AV401" s="13" t="s">
        <v>79</v>
      </c>
      <c r="AW401" s="13" t="s">
        <v>34</v>
      </c>
      <c r="AX401" s="13" t="s">
        <v>71</v>
      </c>
      <c r="AY401" s="251" t="s">
        <v>156</v>
      </c>
    </row>
    <row r="402" s="12" customFormat="1">
      <c r="B402" s="231"/>
      <c r="C402" s="232"/>
      <c r="D402" s="227" t="s">
        <v>169</v>
      </c>
      <c r="E402" s="233" t="s">
        <v>1</v>
      </c>
      <c r="F402" s="234" t="s">
        <v>1717</v>
      </c>
      <c r="G402" s="232"/>
      <c r="H402" s="233" t="s">
        <v>1</v>
      </c>
      <c r="I402" s="235"/>
      <c r="J402" s="232"/>
      <c r="K402" s="232"/>
      <c r="L402" s="236"/>
      <c r="M402" s="237"/>
      <c r="N402" s="238"/>
      <c r="O402" s="238"/>
      <c r="P402" s="238"/>
      <c r="Q402" s="238"/>
      <c r="R402" s="238"/>
      <c r="S402" s="238"/>
      <c r="T402" s="239"/>
      <c r="AT402" s="240" t="s">
        <v>169</v>
      </c>
      <c r="AU402" s="240" t="s">
        <v>79</v>
      </c>
      <c r="AV402" s="12" t="s">
        <v>21</v>
      </c>
      <c r="AW402" s="12" t="s">
        <v>34</v>
      </c>
      <c r="AX402" s="12" t="s">
        <v>71</v>
      </c>
      <c r="AY402" s="240" t="s">
        <v>156</v>
      </c>
    </row>
    <row r="403" s="13" customFormat="1">
      <c r="B403" s="241"/>
      <c r="C403" s="242"/>
      <c r="D403" s="227" t="s">
        <v>169</v>
      </c>
      <c r="E403" s="243" t="s">
        <v>1</v>
      </c>
      <c r="F403" s="244" t="s">
        <v>1718</v>
      </c>
      <c r="G403" s="242"/>
      <c r="H403" s="245">
        <v>16.399999999999999</v>
      </c>
      <c r="I403" s="246"/>
      <c r="J403" s="242"/>
      <c r="K403" s="242"/>
      <c r="L403" s="247"/>
      <c r="M403" s="248"/>
      <c r="N403" s="249"/>
      <c r="O403" s="249"/>
      <c r="P403" s="249"/>
      <c r="Q403" s="249"/>
      <c r="R403" s="249"/>
      <c r="S403" s="249"/>
      <c r="T403" s="250"/>
      <c r="AT403" s="251" t="s">
        <v>169</v>
      </c>
      <c r="AU403" s="251" t="s">
        <v>79</v>
      </c>
      <c r="AV403" s="13" t="s">
        <v>79</v>
      </c>
      <c r="AW403" s="13" t="s">
        <v>34</v>
      </c>
      <c r="AX403" s="13" t="s">
        <v>71</v>
      </c>
      <c r="AY403" s="251" t="s">
        <v>156</v>
      </c>
    </row>
    <row r="404" s="14" customFormat="1">
      <c r="B404" s="252"/>
      <c r="C404" s="253"/>
      <c r="D404" s="227" t="s">
        <v>169</v>
      </c>
      <c r="E404" s="254" t="s">
        <v>1</v>
      </c>
      <c r="F404" s="255" t="s">
        <v>174</v>
      </c>
      <c r="G404" s="253"/>
      <c r="H404" s="256">
        <v>21.84</v>
      </c>
      <c r="I404" s="257"/>
      <c r="J404" s="253"/>
      <c r="K404" s="253"/>
      <c r="L404" s="258"/>
      <c r="M404" s="259"/>
      <c r="N404" s="260"/>
      <c r="O404" s="260"/>
      <c r="P404" s="260"/>
      <c r="Q404" s="260"/>
      <c r="R404" s="260"/>
      <c r="S404" s="260"/>
      <c r="T404" s="261"/>
      <c r="AT404" s="262" t="s">
        <v>169</v>
      </c>
      <c r="AU404" s="262" t="s">
        <v>79</v>
      </c>
      <c r="AV404" s="14" t="s">
        <v>163</v>
      </c>
      <c r="AW404" s="14" t="s">
        <v>34</v>
      </c>
      <c r="AX404" s="14" t="s">
        <v>21</v>
      </c>
      <c r="AY404" s="262" t="s">
        <v>156</v>
      </c>
    </row>
    <row r="405" s="11" customFormat="1" ht="22.8" customHeight="1">
      <c r="B405" s="199"/>
      <c r="C405" s="200"/>
      <c r="D405" s="201" t="s">
        <v>70</v>
      </c>
      <c r="E405" s="213" t="s">
        <v>227</v>
      </c>
      <c r="F405" s="213" t="s">
        <v>1731</v>
      </c>
      <c r="G405" s="200"/>
      <c r="H405" s="200"/>
      <c r="I405" s="203"/>
      <c r="J405" s="214">
        <f>BK405</f>
        <v>0</v>
      </c>
      <c r="K405" s="200"/>
      <c r="L405" s="205"/>
      <c r="M405" s="206"/>
      <c r="N405" s="207"/>
      <c r="O405" s="207"/>
      <c r="P405" s="208">
        <f>SUM(P406:P628)</f>
        <v>0</v>
      </c>
      <c r="Q405" s="207"/>
      <c r="R405" s="208">
        <f>SUM(R406:R628)</f>
        <v>13.790004430399996</v>
      </c>
      <c r="S405" s="207"/>
      <c r="T405" s="209">
        <f>SUM(T406:T628)</f>
        <v>76.911902000000012</v>
      </c>
      <c r="AR405" s="210" t="s">
        <v>21</v>
      </c>
      <c r="AT405" s="211" t="s">
        <v>70</v>
      </c>
      <c r="AU405" s="211" t="s">
        <v>21</v>
      </c>
      <c r="AY405" s="210" t="s">
        <v>156</v>
      </c>
      <c r="BK405" s="212">
        <f>SUM(BK406:BK628)</f>
        <v>0</v>
      </c>
    </row>
    <row r="406" s="1" customFormat="1" ht="16.5" customHeight="1">
      <c r="B406" s="37"/>
      <c r="C406" s="215" t="s">
        <v>1732</v>
      </c>
      <c r="D406" s="215" t="s">
        <v>158</v>
      </c>
      <c r="E406" s="216" t="s">
        <v>1733</v>
      </c>
      <c r="F406" s="217" t="s">
        <v>1734</v>
      </c>
      <c r="G406" s="218" t="s">
        <v>317</v>
      </c>
      <c r="H406" s="219">
        <v>8974.4380000000001</v>
      </c>
      <c r="I406" s="220"/>
      <c r="J406" s="221">
        <f>ROUND(I406*H406,2)</f>
        <v>0</v>
      </c>
      <c r="K406" s="217" t="s">
        <v>162</v>
      </c>
      <c r="L406" s="42"/>
      <c r="M406" s="222" t="s">
        <v>1</v>
      </c>
      <c r="N406" s="223" t="s">
        <v>42</v>
      </c>
      <c r="O406" s="78"/>
      <c r="P406" s="224">
        <f>O406*H406</f>
        <v>0</v>
      </c>
      <c r="Q406" s="224">
        <v>0</v>
      </c>
      <c r="R406" s="224">
        <f>Q406*H406</f>
        <v>0</v>
      </c>
      <c r="S406" s="224">
        <v>0</v>
      </c>
      <c r="T406" s="225">
        <f>S406*H406</f>
        <v>0</v>
      </c>
      <c r="AR406" s="16" t="s">
        <v>163</v>
      </c>
      <c r="AT406" s="16" t="s">
        <v>158</v>
      </c>
      <c r="AU406" s="16" t="s">
        <v>79</v>
      </c>
      <c r="AY406" s="16" t="s">
        <v>156</v>
      </c>
      <c r="BE406" s="226">
        <f>IF(N406="základní",J406,0)</f>
        <v>0</v>
      </c>
      <c r="BF406" s="226">
        <f>IF(N406="snížená",J406,0)</f>
        <v>0</v>
      </c>
      <c r="BG406" s="226">
        <f>IF(N406="zákl. přenesená",J406,0)</f>
        <v>0</v>
      </c>
      <c r="BH406" s="226">
        <f>IF(N406="sníž. přenesená",J406,0)</f>
        <v>0</v>
      </c>
      <c r="BI406" s="226">
        <f>IF(N406="nulová",J406,0)</f>
        <v>0</v>
      </c>
      <c r="BJ406" s="16" t="s">
        <v>21</v>
      </c>
      <c r="BK406" s="226">
        <f>ROUND(I406*H406,2)</f>
        <v>0</v>
      </c>
      <c r="BL406" s="16" t="s">
        <v>163</v>
      </c>
      <c r="BM406" s="16" t="s">
        <v>1735</v>
      </c>
    </row>
    <row r="407" s="1" customFormat="1">
      <c r="B407" s="37"/>
      <c r="C407" s="38"/>
      <c r="D407" s="227" t="s">
        <v>165</v>
      </c>
      <c r="E407" s="38"/>
      <c r="F407" s="228" t="s">
        <v>1736</v>
      </c>
      <c r="G407" s="38"/>
      <c r="H407" s="38"/>
      <c r="I407" s="142"/>
      <c r="J407" s="38"/>
      <c r="K407" s="38"/>
      <c r="L407" s="42"/>
      <c r="M407" s="229"/>
      <c r="N407" s="78"/>
      <c r="O407" s="78"/>
      <c r="P407" s="78"/>
      <c r="Q407" s="78"/>
      <c r="R407" s="78"/>
      <c r="S407" s="78"/>
      <c r="T407" s="79"/>
      <c r="AT407" s="16" t="s">
        <v>165</v>
      </c>
      <c r="AU407" s="16" t="s">
        <v>79</v>
      </c>
    </row>
    <row r="408" s="1" customFormat="1">
      <c r="B408" s="37"/>
      <c r="C408" s="38"/>
      <c r="D408" s="227" t="s">
        <v>167</v>
      </c>
      <c r="E408" s="38"/>
      <c r="F408" s="230" t="s">
        <v>1737</v>
      </c>
      <c r="G408" s="38"/>
      <c r="H408" s="38"/>
      <c r="I408" s="142"/>
      <c r="J408" s="38"/>
      <c r="K408" s="38"/>
      <c r="L408" s="42"/>
      <c r="M408" s="229"/>
      <c r="N408" s="78"/>
      <c r="O408" s="78"/>
      <c r="P408" s="78"/>
      <c r="Q408" s="78"/>
      <c r="R408" s="78"/>
      <c r="S408" s="78"/>
      <c r="T408" s="79"/>
      <c r="AT408" s="16" t="s">
        <v>167</v>
      </c>
      <c r="AU408" s="16" t="s">
        <v>79</v>
      </c>
    </row>
    <row r="409" s="12" customFormat="1">
      <c r="B409" s="231"/>
      <c r="C409" s="232"/>
      <c r="D409" s="227" t="s">
        <v>169</v>
      </c>
      <c r="E409" s="233" t="s">
        <v>1</v>
      </c>
      <c r="F409" s="234" t="s">
        <v>1738</v>
      </c>
      <c r="G409" s="232"/>
      <c r="H409" s="233" t="s">
        <v>1</v>
      </c>
      <c r="I409" s="235"/>
      <c r="J409" s="232"/>
      <c r="K409" s="232"/>
      <c r="L409" s="236"/>
      <c r="M409" s="237"/>
      <c r="N409" s="238"/>
      <c r="O409" s="238"/>
      <c r="P409" s="238"/>
      <c r="Q409" s="238"/>
      <c r="R409" s="238"/>
      <c r="S409" s="238"/>
      <c r="T409" s="239"/>
      <c r="AT409" s="240" t="s">
        <v>169</v>
      </c>
      <c r="AU409" s="240" t="s">
        <v>79</v>
      </c>
      <c r="AV409" s="12" t="s">
        <v>21</v>
      </c>
      <c r="AW409" s="12" t="s">
        <v>34</v>
      </c>
      <c r="AX409" s="12" t="s">
        <v>71</v>
      </c>
      <c r="AY409" s="240" t="s">
        <v>156</v>
      </c>
    </row>
    <row r="410" s="13" customFormat="1">
      <c r="B410" s="241"/>
      <c r="C410" s="242"/>
      <c r="D410" s="227" t="s">
        <v>169</v>
      </c>
      <c r="E410" s="243" t="s">
        <v>1</v>
      </c>
      <c r="F410" s="244" t="s">
        <v>1739</v>
      </c>
      <c r="G410" s="242"/>
      <c r="H410" s="245">
        <v>151.62799999999999</v>
      </c>
      <c r="I410" s="246"/>
      <c r="J410" s="242"/>
      <c r="K410" s="242"/>
      <c r="L410" s="247"/>
      <c r="M410" s="248"/>
      <c r="N410" s="249"/>
      <c r="O410" s="249"/>
      <c r="P410" s="249"/>
      <c r="Q410" s="249"/>
      <c r="R410" s="249"/>
      <c r="S410" s="249"/>
      <c r="T410" s="250"/>
      <c r="AT410" s="251" t="s">
        <v>169</v>
      </c>
      <c r="AU410" s="251" t="s">
        <v>79</v>
      </c>
      <c r="AV410" s="13" t="s">
        <v>79</v>
      </c>
      <c r="AW410" s="13" t="s">
        <v>34</v>
      </c>
      <c r="AX410" s="13" t="s">
        <v>71</v>
      </c>
      <c r="AY410" s="251" t="s">
        <v>156</v>
      </c>
    </row>
    <row r="411" s="12" customFormat="1">
      <c r="B411" s="231"/>
      <c r="C411" s="232"/>
      <c r="D411" s="227" t="s">
        <v>169</v>
      </c>
      <c r="E411" s="233" t="s">
        <v>1</v>
      </c>
      <c r="F411" s="234" t="s">
        <v>1740</v>
      </c>
      <c r="G411" s="232"/>
      <c r="H411" s="233" t="s">
        <v>1</v>
      </c>
      <c r="I411" s="235"/>
      <c r="J411" s="232"/>
      <c r="K411" s="232"/>
      <c r="L411" s="236"/>
      <c r="M411" s="237"/>
      <c r="N411" s="238"/>
      <c r="O411" s="238"/>
      <c r="P411" s="238"/>
      <c r="Q411" s="238"/>
      <c r="R411" s="238"/>
      <c r="S411" s="238"/>
      <c r="T411" s="239"/>
      <c r="AT411" s="240" t="s">
        <v>169</v>
      </c>
      <c r="AU411" s="240" t="s">
        <v>79</v>
      </c>
      <c r="AV411" s="12" t="s">
        <v>21</v>
      </c>
      <c r="AW411" s="12" t="s">
        <v>34</v>
      </c>
      <c r="AX411" s="12" t="s">
        <v>71</v>
      </c>
      <c r="AY411" s="240" t="s">
        <v>156</v>
      </c>
    </row>
    <row r="412" s="13" customFormat="1">
      <c r="B412" s="241"/>
      <c r="C412" s="242"/>
      <c r="D412" s="227" t="s">
        <v>169</v>
      </c>
      <c r="E412" s="243" t="s">
        <v>1</v>
      </c>
      <c r="F412" s="244" t="s">
        <v>1741</v>
      </c>
      <c r="G412" s="242"/>
      <c r="H412" s="245">
        <v>8744.402</v>
      </c>
      <c r="I412" s="246"/>
      <c r="J412" s="242"/>
      <c r="K412" s="242"/>
      <c r="L412" s="247"/>
      <c r="M412" s="248"/>
      <c r="N412" s="249"/>
      <c r="O412" s="249"/>
      <c r="P412" s="249"/>
      <c r="Q412" s="249"/>
      <c r="R412" s="249"/>
      <c r="S412" s="249"/>
      <c r="T412" s="250"/>
      <c r="AT412" s="251" t="s">
        <v>169</v>
      </c>
      <c r="AU412" s="251" t="s">
        <v>79</v>
      </c>
      <c r="AV412" s="13" t="s">
        <v>79</v>
      </c>
      <c r="AW412" s="13" t="s">
        <v>34</v>
      </c>
      <c r="AX412" s="13" t="s">
        <v>71</v>
      </c>
      <c r="AY412" s="251" t="s">
        <v>156</v>
      </c>
    </row>
    <row r="413" s="12" customFormat="1">
      <c r="B413" s="231"/>
      <c r="C413" s="232"/>
      <c r="D413" s="227" t="s">
        <v>169</v>
      </c>
      <c r="E413" s="233" t="s">
        <v>1</v>
      </c>
      <c r="F413" s="234" t="s">
        <v>1742</v>
      </c>
      <c r="G413" s="232"/>
      <c r="H413" s="233" t="s">
        <v>1</v>
      </c>
      <c r="I413" s="235"/>
      <c r="J413" s="232"/>
      <c r="K413" s="232"/>
      <c r="L413" s="236"/>
      <c r="M413" s="237"/>
      <c r="N413" s="238"/>
      <c r="O413" s="238"/>
      <c r="P413" s="238"/>
      <c r="Q413" s="238"/>
      <c r="R413" s="238"/>
      <c r="S413" s="238"/>
      <c r="T413" s="239"/>
      <c r="AT413" s="240" t="s">
        <v>169</v>
      </c>
      <c r="AU413" s="240" t="s">
        <v>79</v>
      </c>
      <c r="AV413" s="12" t="s">
        <v>21</v>
      </c>
      <c r="AW413" s="12" t="s">
        <v>34</v>
      </c>
      <c r="AX413" s="12" t="s">
        <v>71</v>
      </c>
      <c r="AY413" s="240" t="s">
        <v>156</v>
      </c>
    </row>
    <row r="414" s="13" customFormat="1">
      <c r="B414" s="241"/>
      <c r="C414" s="242"/>
      <c r="D414" s="227" t="s">
        <v>169</v>
      </c>
      <c r="E414" s="243" t="s">
        <v>1</v>
      </c>
      <c r="F414" s="244" t="s">
        <v>1743</v>
      </c>
      <c r="G414" s="242"/>
      <c r="H414" s="245">
        <v>78.408000000000001</v>
      </c>
      <c r="I414" s="246"/>
      <c r="J414" s="242"/>
      <c r="K414" s="242"/>
      <c r="L414" s="247"/>
      <c r="M414" s="248"/>
      <c r="N414" s="249"/>
      <c r="O414" s="249"/>
      <c r="P414" s="249"/>
      <c r="Q414" s="249"/>
      <c r="R414" s="249"/>
      <c r="S414" s="249"/>
      <c r="T414" s="250"/>
      <c r="AT414" s="251" t="s">
        <v>169</v>
      </c>
      <c r="AU414" s="251" t="s">
        <v>79</v>
      </c>
      <c r="AV414" s="13" t="s">
        <v>79</v>
      </c>
      <c r="AW414" s="13" t="s">
        <v>34</v>
      </c>
      <c r="AX414" s="13" t="s">
        <v>71</v>
      </c>
      <c r="AY414" s="251" t="s">
        <v>156</v>
      </c>
    </row>
    <row r="415" s="14" customFormat="1">
      <c r="B415" s="252"/>
      <c r="C415" s="253"/>
      <c r="D415" s="227" t="s">
        <v>169</v>
      </c>
      <c r="E415" s="254" t="s">
        <v>1</v>
      </c>
      <c r="F415" s="255" t="s">
        <v>174</v>
      </c>
      <c r="G415" s="253"/>
      <c r="H415" s="256">
        <v>8974.4380000000001</v>
      </c>
      <c r="I415" s="257"/>
      <c r="J415" s="253"/>
      <c r="K415" s="253"/>
      <c r="L415" s="258"/>
      <c r="M415" s="259"/>
      <c r="N415" s="260"/>
      <c r="O415" s="260"/>
      <c r="P415" s="260"/>
      <c r="Q415" s="260"/>
      <c r="R415" s="260"/>
      <c r="S415" s="260"/>
      <c r="T415" s="261"/>
      <c r="AT415" s="262" t="s">
        <v>169</v>
      </c>
      <c r="AU415" s="262" t="s">
        <v>79</v>
      </c>
      <c r="AV415" s="14" t="s">
        <v>163</v>
      </c>
      <c r="AW415" s="14" t="s">
        <v>34</v>
      </c>
      <c r="AX415" s="14" t="s">
        <v>21</v>
      </c>
      <c r="AY415" s="262" t="s">
        <v>156</v>
      </c>
    </row>
    <row r="416" s="1" customFormat="1" ht="16.5" customHeight="1">
      <c r="B416" s="37"/>
      <c r="C416" s="263" t="s">
        <v>248</v>
      </c>
      <c r="D416" s="263" t="s">
        <v>297</v>
      </c>
      <c r="E416" s="264" t="s">
        <v>1744</v>
      </c>
      <c r="F416" s="265" t="s">
        <v>1745</v>
      </c>
      <c r="G416" s="266" t="s">
        <v>282</v>
      </c>
      <c r="H416" s="267">
        <v>8.7439999999999998</v>
      </c>
      <c r="I416" s="268"/>
      <c r="J416" s="269">
        <f>ROUND(I416*H416,2)</f>
        <v>0</v>
      </c>
      <c r="K416" s="265" t="s">
        <v>162</v>
      </c>
      <c r="L416" s="270"/>
      <c r="M416" s="271" t="s">
        <v>1</v>
      </c>
      <c r="N416" s="272" t="s">
        <v>42</v>
      </c>
      <c r="O416" s="78"/>
      <c r="P416" s="224">
        <f>O416*H416</f>
        <v>0</v>
      </c>
      <c r="Q416" s="224">
        <v>1</v>
      </c>
      <c r="R416" s="224">
        <f>Q416*H416</f>
        <v>8.7439999999999998</v>
      </c>
      <c r="S416" s="224">
        <v>0</v>
      </c>
      <c r="T416" s="225">
        <f>S416*H416</f>
        <v>0</v>
      </c>
      <c r="AR416" s="16" t="s">
        <v>221</v>
      </c>
      <c r="AT416" s="16" t="s">
        <v>297</v>
      </c>
      <c r="AU416" s="16" t="s">
        <v>79</v>
      </c>
      <c r="AY416" s="16" t="s">
        <v>156</v>
      </c>
      <c r="BE416" s="226">
        <f>IF(N416="základní",J416,0)</f>
        <v>0</v>
      </c>
      <c r="BF416" s="226">
        <f>IF(N416="snížená",J416,0)</f>
        <v>0</v>
      </c>
      <c r="BG416" s="226">
        <f>IF(N416="zákl. přenesená",J416,0)</f>
        <v>0</v>
      </c>
      <c r="BH416" s="226">
        <f>IF(N416="sníž. přenesená",J416,0)</f>
        <v>0</v>
      </c>
      <c r="BI416" s="226">
        <f>IF(N416="nulová",J416,0)</f>
        <v>0</v>
      </c>
      <c r="BJ416" s="16" t="s">
        <v>21</v>
      </c>
      <c r="BK416" s="226">
        <f>ROUND(I416*H416,2)</f>
        <v>0</v>
      </c>
      <c r="BL416" s="16" t="s">
        <v>163</v>
      </c>
      <c r="BM416" s="16" t="s">
        <v>1746</v>
      </c>
    </row>
    <row r="417" s="1" customFormat="1">
      <c r="B417" s="37"/>
      <c r="C417" s="38"/>
      <c r="D417" s="227" t="s">
        <v>165</v>
      </c>
      <c r="E417" s="38"/>
      <c r="F417" s="228" t="s">
        <v>1745</v>
      </c>
      <c r="G417" s="38"/>
      <c r="H417" s="38"/>
      <c r="I417" s="142"/>
      <c r="J417" s="38"/>
      <c r="K417" s="38"/>
      <c r="L417" s="42"/>
      <c r="M417" s="229"/>
      <c r="N417" s="78"/>
      <c r="O417" s="78"/>
      <c r="P417" s="78"/>
      <c r="Q417" s="78"/>
      <c r="R417" s="78"/>
      <c r="S417" s="78"/>
      <c r="T417" s="79"/>
      <c r="AT417" s="16" t="s">
        <v>165</v>
      </c>
      <c r="AU417" s="16" t="s">
        <v>79</v>
      </c>
    </row>
    <row r="418" s="1" customFormat="1">
      <c r="B418" s="37"/>
      <c r="C418" s="38"/>
      <c r="D418" s="227" t="s">
        <v>189</v>
      </c>
      <c r="E418" s="38"/>
      <c r="F418" s="230" t="s">
        <v>1747</v>
      </c>
      <c r="G418" s="38"/>
      <c r="H418" s="38"/>
      <c r="I418" s="142"/>
      <c r="J418" s="38"/>
      <c r="K418" s="38"/>
      <c r="L418" s="42"/>
      <c r="M418" s="229"/>
      <c r="N418" s="78"/>
      <c r="O418" s="78"/>
      <c r="P418" s="78"/>
      <c r="Q418" s="78"/>
      <c r="R418" s="78"/>
      <c r="S418" s="78"/>
      <c r="T418" s="79"/>
      <c r="AT418" s="16" t="s">
        <v>189</v>
      </c>
      <c r="AU418" s="16" t="s">
        <v>79</v>
      </c>
    </row>
    <row r="419" s="13" customFormat="1">
      <c r="B419" s="241"/>
      <c r="C419" s="242"/>
      <c r="D419" s="227" t="s">
        <v>169</v>
      </c>
      <c r="E419" s="243" t="s">
        <v>1</v>
      </c>
      <c r="F419" s="244" t="s">
        <v>1748</v>
      </c>
      <c r="G419" s="242"/>
      <c r="H419" s="245">
        <v>0.28599999999999998</v>
      </c>
      <c r="I419" s="246"/>
      <c r="J419" s="242"/>
      <c r="K419" s="242"/>
      <c r="L419" s="247"/>
      <c r="M419" s="248"/>
      <c r="N419" s="249"/>
      <c r="O419" s="249"/>
      <c r="P419" s="249"/>
      <c r="Q419" s="249"/>
      <c r="R419" s="249"/>
      <c r="S419" s="249"/>
      <c r="T419" s="250"/>
      <c r="AT419" s="251" t="s">
        <v>169</v>
      </c>
      <c r="AU419" s="251" t="s">
        <v>79</v>
      </c>
      <c r="AV419" s="13" t="s">
        <v>79</v>
      </c>
      <c r="AW419" s="13" t="s">
        <v>34</v>
      </c>
      <c r="AX419" s="13" t="s">
        <v>71</v>
      </c>
      <c r="AY419" s="251" t="s">
        <v>156</v>
      </c>
    </row>
    <row r="420" s="13" customFormat="1">
      <c r="B420" s="241"/>
      <c r="C420" s="242"/>
      <c r="D420" s="227" t="s">
        <v>169</v>
      </c>
      <c r="E420" s="243" t="s">
        <v>1</v>
      </c>
      <c r="F420" s="244" t="s">
        <v>1749</v>
      </c>
      <c r="G420" s="242"/>
      <c r="H420" s="245">
        <v>3.2170000000000001</v>
      </c>
      <c r="I420" s="246"/>
      <c r="J420" s="242"/>
      <c r="K420" s="242"/>
      <c r="L420" s="247"/>
      <c r="M420" s="248"/>
      <c r="N420" s="249"/>
      <c r="O420" s="249"/>
      <c r="P420" s="249"/>
      <c r="Q420" s="249"/>
      <c r="R420" s="249"/>
      <c r="S420" s="249"/>
      <c r="T420" s="250"/>
      <c r="AT420" s="251" t="s">
        <v>169</v>
      </c>
      <c r="AU420" s="251" t="s">
        <v>79</v>
      </c>
      <c r="AV420" s="13" t="s">
        <v>79</v>
      </c>
      <c r="AW420" s="13" t="s">
        <v>34</v>
      </c>
      <c r="AX420" s="13" t="s">
        <v>71</v>
      </c>
      <c r="AY420" s="251" t="s">
        <v>156</v>
      </c>
    </row>
    <row r="421" s="13" customFormat="1">
      <c r="B421" s="241"/>
      <c r="C421" s="242"/>
      <c r="D421" s="227" t="s">
        <v>169</v>
      </c>
      <c r="E421" s="243" t="s">
        <v>1</v>
      </c>
      <c r="F421" s="244" t="s">
        <v>1750</v>
      </c>
      <c r="G421" s="242"/>
      <c r="H421" s="245">
        <v>5.2409999999999997</v>
      </c>
      <c r="I421" s="246"/>
      <c r="J421" s="242"/>
      <c r="K421" s="242"/>
      <c r="L421" s="247"/>
      <c r="M421" s="248"/>
      <c r="N421" s="249"/>
      <c r="O421" s="249"/>
      <c r="P421" s="249"/>
      <c r="Q421" s="249"/>
      <c r="R421" s="249"/>
      <c r="S421" s="249"/>
      <c r="T421" s="250"/>
      <c r="AT421" s="251" t="s">
        <v>169</v>
      </c>
      <c r="AU421" s="251" t="s">
        <v>79</v>
      </c>
      <c r="AV421" s="13" t="s">
        <v>79</v>
      </c>
      <c r="AW421" s="13" t="s">
        <v>34</v>
      </c>
      <c r="AX421" s="13" t="s">
        <v>71</v>
      </c>
      <c r="AY421" s="251" t="s">
        <v>156</v>
      </c>
    </row>
    <row r="422" s="14" customFormat="1">
      <c r="B422" s="252"/>
      <c r="C422" s="253"/>
      <c r="D422" s="227" t="s">
        <v>169</v>
      </c>
      <c r="E422" s="254" t="s">
        <v>1</v>
      </c>
      <c r="F422" s="255" t="s">
        <v>174</v>
      </c>
      <c r="G422" s="253"/>
      <c r="H422" s="256">
        <v>8.7439999999999998</v>
      </c>
      <c r="I422" s="257"/>
      <c r="J422" s="253"/>
      <c r="K422" s="253"/>
      <c r="L422" s="258"/>
      <c r="M422" s="259"/>
      <c r="N422" s="260"/>
      <c r="O422" s="260"/>
      <c r="P422" s="260"/>
      <c r="Q422" s="260"/>
      <c r="R422" s="260"/>
      <c r="S422" s="260"/>
      <c r="T422" s="261"/>
      <c r="AT422" s="262" t="s">
        <v>169</v>
      </c>
      <c r="AU422" s="262" t="s">
        <v>79</v>
      </c>
      <c r="AV422" s="14" t="s">
        <v>163</v>
      </c>
      <c r="AW422" s="14" t="s">
        <v>34</v>
      </c>
      <c r="AX422" s="14" t="s">
        <v>21</v>
      </c>
      <c r="AY422" s="262" t="s">
        <v>156</v>
      </c>
    </row>
    <row r="423" s="1" customFormat="1" ht="16.5" customHeight="1">
      <c r="B423" s="37"/>
      <c r="C423" s="263" t="s">
        <v>253</v>
      </c>
      <c r="D423" s="263" t="s">
        <v>297</v>
      </c>
      <c r="E423" s="264" t="s">
        <v>1751</v>
      </c>
      <c r="F423" s="265" t="s">
        <v>1752</v>
      </c>
      <c r="G423" s="266" t="s">
        <v>282</v>
      </c>
      <c r="H423" s="267">
        <v>0.152</v>
      </c>
      <c r="I423" s="268"/>
      <c r="J423" s="269">
        <f>ROUND(I423*H423,2)</f>
        <v>0</v>
      </c>
      <c r="K423" s="265" t="s">
        <v>162</v>
      </c>
      <c r="L423" s="270"/>
      <c r="M423" s="271" t="s">
        <v>1</v>
      </c>
      <c r="N423" s="272" t="s">
        <v>42</v>
      </c>
      <c r="O423" s="78"/>
      <c r="P423" s="224">
        <f>O423*H423</f>
        <v>0</v>
      </c>
      <c r="Q423" s="224">
        <v>1</v>
      </c>
      <c r="R423" s="224">
        <f>Q423*H423</f>
        <v>0.152</v>
      </c>
      <c r="S423" s="224">
        <v>0</v>
      </c>
      <c r="T423" s="225">
        <f>S423*H423</f>
        <v>0</v>
      </c>
      <c r="AR423" s="16" t="s">
        <v>221</v>
      </c>
      <c r="AT423" s="16" t="s">
        <v>297</v>
      </c>
      <c r="AU423" s="16" t="s">
        <v>79</v>
      </c>
      <c r="AY423" s="16" t="s">
        <v>156</v>
      </c>
      <c r="BE423" s="226">
        <f>IF(N423="základní",J423,0)</f>
        <v>0</v>
      </c>
      <c r="BF423" s="226">
        <f>IF(N423="snížená",J423,0)</f>
        <v>0</v>
      </c>
      <c r="BG423" s="226">
        <f>IF(N423="zákl. přenesená",J423,0)</f>
        <v>0</v>
      </c>
      <c r="BH423" s="226">
        <f>IF(N423="sníž. přenesená",J423,0)</f>
        <v>0</v>
      </c>
      <c r="BI423" s="226">
        <f>IF(N423="nulová",J423,0)</f>
        <v>0</v>
      </c>
      <c r="BJ423" s="16" t="s">
        <v>21</v>
      </c>
      <c r="BK423" s="226">
        <f>ROUND(I423*H423,2)</f>
        <v>0</v>
      </c>
      <c r="BL423" s="16" t="s">
        <v>163</v>
      </c>
      <c r="BM423" s="16" t="s">
        <v>1753</v>
      </c>
    </row>
    <row r="424" s="1" customFormat="1">
      <c r="B424" s="37"/>
      <c r="C424" s="38"/>
      <c r="D424" s="227" t="s">
        <v>165</v>
      </c>
      <c r="E424" s="38"/>
      <c r="F424" s="228" t="s">
        <v>1752</v>
      </c>
      <c r="G424" s="38"/>
      <c r="H424" s="38"/>
      <c r="I424" s="142"/>
      <c r="J424" s="38"/>
      <c r="K424" s="38"/>
      <c r="L424" s="42"/>
      <c r="M424" s="229"/>
      <c r="N424" s="78"/>
      <c r="O424" s="78"/>
      <c r="P424" s="78"/>
      <c r="Q424" s="78"/>
      <c r="R424" s="78"/>
      <c r="S424" s="78"/>
      <c r="T424" s="79"/>
      <c r="AT424" s="16" t="s">
        <v>165</v>
      </c>
      <c r="AU424" s="16" t="s">
        <v>79</v>
      </c>
    </row>
    <row r="425" s="1" customFormat="1">
      <c r="B425" s="37"/>
      <c r="C425" s="38"/>
      <c r="D425" s="227" t="s">
        <v>189</v>
      </c>
      <c r="E425" s="38"/>
      <c r="F425" s="230" t="s">
        <v>1754</v>
      </c>
      <c r="G425" s="38"/>
      <c r="H425" s="38"/>
      <c r="I425" s="142"/>
      <c r="J425" s="38"/>
      <c r="K425" s="38"/>
      <c r="L425" s="42"/>
      <c r="M425" s="229"/>
      <c r="N425" s="78"/>
      <c r="O425" s="78"/>
      <c r="P425" s="78"/>
      <c r="Q425" s="78"/>
      <c r="R425" s="78"/>
      <c r="S425" s="78"/>
      <c r="T425" s="79"/>
      <c r="AT425" s="16" t="s">
        <v>189</v>
      </c>
      <c r="AU425" s="16" t="s">
        <v>79</v>
      </c>
    </row>
    <row r="426" s="13" customFormat="1">
      <c r="B426" s="241"/>
      <c r="C426" s="242"/>
      <c r="D426" s="227" t="s">
        <v>169</v>
      </c>
      <c r="E426" s="243" t="s">
        <v>1</v>
      </c>
      <c r="F426" s="244" t="s">
        <v>1755</v>
      </c>
      <c r="G426" s="242"/>
      <c r="H426" s="245">
        <v>0.152</v>
      </c>
      <c r="I426" s="246"/>
      <c r="J426" s="242"/>
      <c r="K426" s="242"/>
      <c r="L426" s="247"/>
      <c r="M426" s="248"/>
      <c r="N426" s="249"/>
      <c r="O426" s="249"/>
      <c r="P426" s="249"/>
      <c r="Q426" s="249"/>
      <c r="R426" s="249"/>
      <c r="S426" s="249"/>
      <c r="T426" s="250"/>
      <c r="AT426" s="251" t="s">
        <v>169</v>
      </c>
      <c r="AU426" s="251" t="s">
        <v>79</v>
      </c>
      <c r="AV426" s="13" t="s">
        <v>79</v>
      </c>
      <c r="AW426" s="13" t="s">
        <v>34</v>
      </c>
      <c r="AX426" s="13" t="s">
        <v>21</v>
      </c>
      <c r="AY426" s="251" t="s">
        <v>156</v>
      </c>
    </row>
    <row r="427" s="1" customFormat="1" ht="16.5" customHeight="1">
      <c r="B427" s="37"/>
      <c r="C427" s="263" t="s">
        <v>296</v>
      </c>
      <c r="D427" s="263" t="s">
        <v>297</v>
      </c>
      <c r="E427" s="264" t="s">
        <v>1756</v>
      </c>
      <c r="F427" s="265" t="s">
        <v>1757</v>
      </c>
      <c r="G427" s="266" t="s">
        <v>1758</v>
      </c>
      <c r="H427" s="267">
        <v>12.32</v>
      </c>
      <c r="I427" s="268"/>
      <c r="J427" s="269">
        <f>ROUND(I427*H427,2)</f>
        <v>0</v>
      </c>
      <c r="K427" s="265" t="s">
        <v>162</v>
      </c>
      <c r="L427" s="270"/>
      <c r="M427" s="271" t="s">
        <v>1</v>
      </c>
      <c r="N427" s="272" t="s">
        <v>42</v>
      </c>
      <c r="O427" s="78"/>
      <c r="P427" s="224">
        <f>O427*H427</f>
        <v>0</v>
      </c>
      <c r="Q427" s="224">
        <v>0.0049899999999999996</v>
      </c>
      <c r="R427" s="224">
        <f>Q427*H427</f>
        <v>0.061476799999999998</v>
      </c>
      <c r="S427" s="224">
        <v>0</v>
      </c>
      <c r="T427" s="225">
        <f>S427*H427</f>
        <v>0</v>
      </c>
      <c r="AR427" s="16" t="s">
        <v>221</v>
      </c>
      <c r="AT427" s="16" t="s">
        <v>297</v>
      </c>
      <c r="AU427" s="16" t="s">
        <v>79</v>
      </c>
      <c r="AY427" s="16" t="s">
        <v>156</v>
      </c>
      <c r="BE427" s="226">
        <f>IF(N427="základní",J427,0)</f>
        <v>0</v>
      </c>
      <c r="BF427" s="226">
        <f>IF(N427="snížená",J427,0)</f>
        <v>0</v>
      </c>
      <c r="BG427" s="226">
        <f>IF(N427="zákl. přenesená",J427,0)</f>
        <v>0</v>
      </c>
      <c r="BH427" s="226">
        <f>IF(N427="sníž. přenesená",J427,0)</f>
        <v>0</v>
      </c>
      <c r="BI427" s="226">
        <f>IF(N427="nulová",J427,0)</f>
        <v>0</v>
      </c>
      <c r="BJ427" s="16" t="s">
        <v>21</v>
      </c>
      <c r="BK427" s="226">
        <f>ROUND(I427*H427,2)</f>
        <v>0</v>
      </c>
      <c r="BL427" s="16" t="s">
        <v>163</v>
      </c>
      <c r="BM427" s="16" t="s">
        <v>1759</v>
      </c>
    </row>
    <row r="428" s="1" customFormat="1">
      <c r="B428" s="37"/>
      <c r="C428" s="38"/>
      <c r="D428" s="227" t="s">
        <v>165</v>
      </c>
      <c r="E428" s="38"/>
      <c r="F428" s="228" t="s">
        <v>1757</v>
      </c>
      <c r="G428" s="38"/>
      <c r="H428" s="38"/>
      <c r="I428" s="142"/>
      <c r="J428" s="38"/>
      <c r="K428" s="38"/>
      <c r="L428" s="42"/>
      <c r="M428" s="229"/>
      <c r="N428" s="78"/>
      <c r="O428" s="78"/>
      <c r="P428" s="78"/>
      <c r="Q428" s="78"/>
      <c r="R428" s="78"/>
      <c r="S428" s="78"/>
      <c r="T428" s="79"/>
      <c r="AT428" s="16" t="s">
        <v>165</v>
      </c>
      <c r="AU428" s="16" t="s">
        <v>79</v>
      </c>
    </row>
    <row r="429" s="12" customFormat="1">
      <c r="B429" s="231"/>
      <c r="C429" s="232"/>
      <c r="D429" s="227" t="s">
        <v>169</v>
      </c>
      <c r="E429" s="233" t="s">
        <v>1</v>
      </c>
      <c r="F429" s="234" t="s">
        <v>1760</v>
      </c>
      <c r="G429" s="232"/>
      <c r="H429" s="233" t="s">
        <v>1</v>
      </c>
      <c r="I429" s="235"/>
      <c r="J429" s="232"/>
      <c r="K429" s="232"/>
      <c r="L429" s="236"/>
      <c r="M429" s="237"/>
      <c r="N429" s="238"/>
      <c r="O429" s="238"/>
      <c r="P429" s="238"/>
      <c r="Q429" s="238"/>
      <c r="R429" s="238"/>
      <c r="S429" s="238"/>
      <c r="T429" s="239"/>
      <c r="AT429" s="240" t="s">
        <v>169</v>
      </c>
      <c r="AU429" s="240" t="s">
        <v>79</v>
      </c>
      <c r="AV429" s="12" t="s">
        <v>21</v>
      </c>
      <c r="AW429" s="12" t="s">
        <v>34</v>
      </c>
      <c r="AX429" s="12" t="s">
        <v>71</v>
      </c>
      <c r="AY429" s="240" t="s">
        <v>156</v>
      </c>
    </row>
    <row r="430" s="13" customFormat="1">
      <c r="B430" s="241"/>
      <c r="C430" s="242"/>
      <c r="D430" s="227" t="s">
        <v>169</v>
      </c>
      <c r="E430" s="243" t="s">
        <v>1</v>
      </c>
      <c r="F430" s="244" t="s">
        <v>1761</v>
      </c>
      <c r="G430" s="242"/>
      <c r="H430" s="245">
        <v>7.04</v>
      </c>
      <c r="I430" s="246"/>
      <c r="J430" s="242"/>
      <c r="K430" s="242"/>
      <c r="L430" s="247"/>
      <c r="M430" s="248"/>
      <c r="N430" s="249"/>
      <c r="O430" s="249"/>
      <c r="P430" s="249"/>
      <c r="Q430" s="249"/>
      <c r="R430" s="249"/>
      <c r="S430" s="249"/>
      <c r="T430" s="250"/>
      <c r="AT430" s="251" t="s">
        <v>169</v>
      </c>
      <c r="AU430" s="251" t="s">
        <v>79</v>
      </c>
      <c r="AV430" s="13" t="s">
        <v>79</v>
      </c>
      <c r="AW430" s="13" t="s">
        <v>34</v>
      </c>
      <c r="AX430" s="13" t="s">
        <v>71</v>
      </c>
      <c r="AY430" s="251" t="s">
        <v>156</v>
      </c>
    </row>
    <row r="431" s="12" customFormat="1">
      <c r="B431" s="231"/>
      <c r="C431" s="232"/>
      <c r="D431" s="227" t="s">
        <v>169</v>
      </c>
      <c r="E431" s="233" t="s">
        <v>1</v>
      </c>
      <c r="F431" s="234" t="s">
        <v>1762</v>
      </c>
      <c r="G431" s="232"/>
      <c r="H431" s="233" t="s">
        <v>1</v>
      </c>
      <c r="I431" s="235"/>
      <c r="J431" s="232"/>
      <c r="K431" s="232"/>
      <c r="L431" s="236"/>
      <c r="M431" s="237"/>
      <c r="N431" s="238"/>
      <c r="O431" s="238"/>
      <c r="P431" s="238"/>
      <c r="Q431" s="238"/>
      <c r="R431" s="238"/>
      <c r="S431" s="238"/>
      <c r="T431" s="239"/>
      <c r="AT431" s="240" t="s">
        <v>169</v>
      </c>
      <c r="AU431" s="240" t="s">
        <v>79</v>
      </c>
      <c r="AV431" s="12" t="s">
        <v>21</v>
      </c>
      <c r="AW431" s="12" t="s">
        <v>34</v>
      </c>
      <c r="AX431" s="12" t="s">
        <v>71</v>
      </c>
      <c r="AY431" s="240" t="s">
        <v>156</v>
      </c>
    </row>
    <row r="432" s="13" customFormat="1">
      <c r="B432" s="241"/>
      <c r="C432" s="242"/>
      <c r="D432" s="227" t="s">
        <v>169</v>
      </c>
      <c r="E432" s="243" t="s">
        <v>1</v>
      </c>
      <c r="F432" s="244" t="s">
        <v>1763</v>
      </c>
      <c r="G432" s="242"/>
      <c r="H432" s="245">
        <v>5.2800000000000002</v>
      </c>
      <c r="I432" s="246"/>
      <c r="J432" s="242"/>
      <c r="K432" s="242"/>
      <c r="L432" s="247"/>
      <c r="M432" s="248"/>
      <c r="N432" s="249"/>
      <c r="O432" s="249"/>
      <c r="P432" s="249"/>
      <c r="Q432" s="249"/>
      <c r="R432" s="249"/>
      <c r="S432" s="249"/>
      <c r="T432" s="250"/>
      <c r="AT432" s="251" t="s">
        <v>169</v>
      </c>
      <c r="AU432" s="251" t="s">
        <v>79</v>
      </c>
      <c r="AV432" s="13" t="s">
        <v>79</v>
      </c>
      <c r="AW432" s="13" t="s">
        <v>34</v>
      </c>
      <c r="AX432" s="13" t="s">
        <v>71</v>
      </c>
      <c r="AY432" s="251" t="s">
        <v>156</v>
      </c>
    </row>
    <row r="433" s="14" customFormat="1">
      <c r="B433" s="252"/>
      <c r="C433" s="253"/>
      <c r="D433" s="227" t="s">
        <v>169</v>
      </c>
      <c r="E433" s="254" t="s">
        <v>1</v>
      </c>
      <c r="F433" s="255" t="s">
        <v>174</v>
      </c>
      <c r="G433" s="253"/>
      <c r="H433" s="256">
        <v>12.32</v>
      </c>
      <c r="I433" s="257"/>
      <c r="J433" s="253"/>
      <c r="K433" s="253"/>
      <c r="L433" s="258"/>
      <c r="M433" s="259"/>
      <c r="N433" s="260"/>
      <c r="O433" s="260"/>
      <c r="P433" s="260"/>
      <c r="Q433" s="260"/>
      <c r="R433" s="260"/>
      <c r="S433" s="260"/>
      <c r="T433" s="261"/>
      <c r="AT433" s="262" t="s">
        <v>169</v>
      </c>
      <c r="AU433" s="262" t="s">
        <v>79</v>
      </c>
      <c r="AV433" s="14" t="s">
        <v>163</v>
      </c>
      <c r="AW433" s="14" t="s">
        <v>34</v>
      </c>
      <c r="AX433" s="14" t="s">
        <v>21</v>
      </c>
      <c r="AY433" s="262" t="s">
        <v>156</v>
      </c>
    </row>
    <row r="434" s="1" customFormat="1" ht="16.5" customHeight="1">
      <c r="B434" s="37"/>
      <c r="C434" s="263" t="s">
        <v>302</v>
      </c>
      <c r="D434" s="263" t="s">
        <v>297</v>
      </c>
      <c r="E434" s="264" t="s">
        <v>1764</v>
      </c>
      <c r="F434" s="265" t="s">
        <v>1765</v>
      </c>
      <c r="G434" s="266" t="s">
        <v>1758</v>
      </c>
      <c r="H434" s="267">
        <v>2.6400000000000001</v>
      </c>
      <c r="I434" s="268"/>
      <c r="J434" s="269">
        <f>ROUND(I434*H434,2)</f>
        <v>0</v>
      </c>
      <c r="K434" s="265" t="s">
        <v>162</v>
      </c>
      <c r="L434" s="270"/>
      <c r="M434" s="271" t="s">
        <v>1</v>
      </c>
      <c r="N434" s="272" t="s">
        <v>42</v>
      </c>
      <c r="O434" s="78"/>
      <c r="P434" s="224">
        <f>O434*H434</f>
        <v>0</v>
      </c>
      <c r="Q434" s="224">
        <v>0.0058100000000000001</v>
      </c>
      <c r="R434" s="224">
        <f>Q434*H434</f>
        <v>0.0153384</v>
      </c>
      <c r="S434" s="224">
        <v>0</v>
      </c>
      <c r="T434" s="225">
        <f>S434*H434</f>
        <v>0</v>
      </c>
      <c r="AR434" s="16" t="s">
        <v>221</v>
      </c>
      <c r="AT434" s="16" t="s">
        <v>297</v>
      </c>
      <c r="AU434" s="16" t="s">
        <v>79</v>
      </c>
      <c r="AY434" s="16" t="s">
        <v>156</v>
      </c>
      <c r="BE434" s="226">
        <f>IF(N434="základní",J434,0)</f>
        <v>0</v>
      </c>
      <c r="BF434" s="226">
        <f>IF(N434="snížená",J434,0)</f>
        <v>0</v>
      </c>
      <c r="BG434" s="226">
        <f>IF(N434="zákl. přenesená",J434,0)</f>
        <v>0</v>
      </c>
      <c r="BH434" s="226">
        <f>IF(N434="sníž. přenesená",J434,0)</f>
        <v>0</v>
      </c>
      <c r="BI434" s="226">
        <f>IF(N434="nulová",J434,0)</f>
        <v>0</v>
      </c>
      <c r="BJ434" s="16" t="s">
        <v>21</v>
      </c>
      <c r="BK434" s="226">
        <f>ROUND(I434*H434,2)</f>
        <v>0</v>
      </c>
      <c r="BL434" s="16" t="s">
        <v>163</v>
      </c>
      <c r="BM434" s="16" t="s">
        <v>1766</v>
      </c>
    </row>
    <row r="435" s="1" customFormat="1">
      <c r="B435" s="37"/>
      <c r="C435" s="38"/>
      <c r="D435" s="227" t="s">
        <v>165</v>
      </c>
      <c r="E435" s="38"/>
      <c r="F435" s="228" t="s">
        <v>1765</v>
      </c>
      <c r="G435" s="38"/>
      <c r="H435" s="38"/>
      <c r="I435" s="142"/>
      <c r="J435" s="38"/>
      <c r="K435" s="38"/>
      <c r="L435" s="42"/>
      <c r="M435" s="229"/>
      <c r="N435" s="78"/>
      <c r="O435" s="78"/>
      <c r="P435" s="78"/>
      <c r="Q435" s="78"/>
      <c r="R435" s="78"/>
      <c r="S435" s="78"/>
      <c r="T435" s="79"/>
      <c r="AT435" s="16" t="s">
        <v>165</v>
      </c>
      <c r="AU435" s="16" t="s">
        <v>79</v>
      </c>
    </row>
    <row r="436" s="12" customFormat="1">
      <c r="B436" s="231"/>
      <c r="C436" s="232"/>
      <c r="D436" s="227" t="s">
        <v>169</v>
      </c>
      <c r="E436" s="233" t="s">
        <v>1</v>
      </c>
      <c r="F436" s="234" t="s">
        <v>1762</v>
      </c>
      <c r="G436" s="232"/>
      <c r="H436" s="233" t="s">
        <v>1</v>
      </c>
      <c r="I436" s="235"/>
      <c r="J436" s="232"/>
      <c r="K436" s="232"/>
      <c r="L436" s="236"/>
      <c r="M436" s="237"/>
      <c r="N436" s="238"/>
      <c r="O436" s="238"/>
      <c r="P436" s="238"/>
      <c r="Q436" s="238"/>
      <c r="R436" s="238"/>
      <c r="S436" s="238"/>
      <c r="T436" s="239"/>
      <c r="AT436" s="240" t="s">
        <v>169</v>
      </c>
      <c r="AU436" s="240" t="s">
        <v>79</v>
      </c>
      <c r="AV436" s="12" t="s">
        <v>21</v>
      </c>
      <c r="AW436" s="12" t="s">
        <v>34</v>
      </c>
      <c r="AX436" s="12" t="s">
        <v>71</v>
      </c>
      <c r="AY436" s="240" t="s">
        <v>156</v>
      </c>
    </row>
    <row r="437" s="13" customFormat="1">
      <c r="B437" s="241"/>
      <c r="C437" s="242"/>
      <c r="D437" s="227" t="s">
        <v>169</v>
      </c>
      <c r="E437" s="243" t="s">
        <v>1</v>
      </c>
      <c r="F437" s="244" t="s">
        <v>1767</v>
      </c>
      <c r="G437" s="242"/>
      <c r="H437" s="245">
        <v>2.6400000000000001</v>
      </c>
      <c r="I437" s="246"/>
      <c r="J437" s="242"/>
      <c r="K437" s="242"/>
      <c r="L437" s="247"/>
      <c r="M437" s="248"/>
      <c r="N437" s="249"/>
      <c r="O437" s="249"/>
      <c r="P437" s="249"/>
      <c r="Q437" s="249"/>
      <c r="R437" s="249"/>
      <c r="S437" s="249"/>
      <c r="T437" s="250"/>
      <c r="AT437" s="251" t="s">
        <v>169</v>
      </c>
      <c r="AU437" s="251" t="s">
        <v>79</v>
      </c>
      <c r="AV437" s="13" t="s">
        <v>79</v>
      </c>
      <c r="AW437" s="13" t="s">
        <v>34</v>
      </c>
      <c r="AX437" s="13" t="s">
        <v>21</v>
      </c>
      <c r="AY437" s="251" t="s">
        <v>156</v>
      </c>
    </row>
    <row r="438" s="1" customFormat="1" ht="16.5" customHeight="1">
      <c r="B438" s="37"/>
      <c r="C438" s="263" t="s">
        <v>309</v>
      </c>
      <c r="D438" s="263" t="s">
        <v>297</v>
      </c>
      <c r="E438" s="264" t="s">
        <v>1768</v>
      </c>
      <c r="F438" s="265" t="s">
        <v>1769</v>
      </c>
      <c r="G438" s="266" t="s">
        <v>282</v>
      </c>
      <c r="H438" s="267">
        <v>0.078</v>
      </c>
      <c r="I438" s="268"/>
      <c r="J438" s="269">
        <f>ROUND(I438*H438,2)</f>
        <v>0</v>
      </c>
      <c r="K438" s="265" t="s">
        <v>162</v>
      </c>
      <c r="L438" s="270"/>
      <c r="M438" s="271" t="s">
        <v>1</v>
      </c>
      <c r="N438" s="272" t="s">
        <v>42</v>
      </c>
      <c r="O438" s="78"/>
      <c r="P438" s="224">
        <f>O438*H438</f>
        <v>0</v>
      </c>
      <c r="Q438" s="224">
        <v>1</v>
      </c>
      <c r="R438" s="224">
        <f>Q438*H438</f>
        <v>0.078</v>
      </c>
      <c r="S438" s="224">
        <v>0</v>
      </c>
      <c r="T438" s="225">
        <f>S438*H438</f>
        <v>0</v>
      </c>
      <c r="AR438" s="16" t="s">
        <v>221</v>
      </c>
      <c r="AT438" s="16" t="s">
        <v>297</v>
      </c>
      <c r="AU438" s="16" t="s">
        <v>79</v>
      </c>
      <c r="AY438" s="16" t="s">
        <v>156</v>
      </c>
      <c r="BE438" s="226">
        <f>IF(N438="základní",J438,0)</f>
        <v>0</v>
      </c>
      <c r="BF438" s="226">
        <f>IF(N438="snížená",J438,0)</f>
        <v>0</v>
      </c>
      <c r="BG438" s="226">
        <f>IF(N438="zákl. přenesená",J438,0)</f>
        <v>0</v>
      </c>
      <c r="BH438" s="226">
        <f>IF(N438="sníž. přenesená",J438,0)</f>
        <v>0</v>
      </c>
      <c r="BI438" s="226">
        <f>IF(N438="nulová",J438,0)</f>
        <v>0</v>
      </c>
      <c r="BJ438" s="16" t="s">
        <v>21</v>
      </c>
      <c r="BK438" s="226">
        <f>ROUND(I438*H438,2)</f>
        <v>0</v>
      </c>
      <c r="BL438" s="16" t="s">
        <v>163</v>
      </c>
      <c r="BM438" s="16" t="s">
        <v>1770</v>
      </c>
    </row>
    <row r="439" s="1" customFormat="1">
      <c r="B439" s="37"/>
      <c r="C439" s="38"/>
      <c r="D439" s="227" t="s">
        <v>165</v>
      </c>
      <c r="E439" s="38"/>
      <c r="F439" s="228" t="s">
        <v>1769</v>
      </c>
      <c r="G439" s="38"/>
      <c r="H439" s="38"/>
      <c r="I439" s="142"/>
      <c r="J439" s="38"/>
      <c r="K439" s="38"/>
      <c r="L439" s="42"/>
      <c r="M439" s="229"/>
      <c r="N439" s="78"/>
      <c r="O439" s="78"/>
      <c r="P439" s="78"/>
      <c r="Q439" s="78"/>
      <c r="R439" s="78"/>
      <c r="S439" s="78"/>
      <c r="T439" s="79"/>
      <c r="AT439" s="16" t="s">
        <v>165</v>
      </c>
      <c r="AU439" s="16" t="s">
        <v>79</v>
      </c>
    </row>
    <row r="440" s="1" customFormat="1">
      <c r="B440" s="37"/>
      <c r="C440" s="38"/>
      <c r="D440" s="227" t="s">
        <v>189</v>
      </c>
      <c r="E440" s="38"/>
      <c r="F440" s="230" t="s">
        <v>1771</v>
      </c>
      <c r="G440" s="38"/>
      <c r="H440" s="38"/>
      <c r="I440" s="142"/>
      <c r="J440" s="38"/>
      <c r="K440" s="38"/>
      <c r="L440" s="42"/>
      <c r="M440" s="229"/>
      <c r="N440" s="78"/>
      <c r="O440" s="78"/>
      <c r="P440" s="78"/>
      <c r="Q440" s="78"/>
      <c r="R440" s="78"/>
      <c r="S440" s="78"/>
      <c r="T440" s="79"/>
      <c r="AT440" s="16" t="s">
        <v>189</v>
      </c>
      <c r="AU440" s="16" t="s">
        <v>79</v>
      </c>
    </row>
    <row r="441" s="13" customFormat="1">
      <c r="B441" s="241"/>
      <c r="C441" s="242"/>
      <c r="D441" s="227" t="s">
        <v>169</v>
      </c>
      <c r="E441" s="243" t="s">
        <v>1</v>
      </c>
      <c r="F441" s="244" t="s">
        <v>1772</v>
      </c>
      <c r="G441" s="242"/>
      <c r="H441" s="245">
        <v>0.078</v>
      </c>
      <c r="I441" s="246"/>
      <c r="J441" s="242"/>
      <c r="K441" s="242"/>
      <c r="L441" s="247"/>
      <c r="M441" s="248"/>
      <c r="N441" s="249"/>
      <c r="O441" s="249"/>
      <c r="P441" s="249"/>
      <c r="Q441" s="249"/>
      <c r="R441" s="249"/>
      <c r="S441" s="249"/>
      <c r="T441" s="250"/>
      <c r="AT441" s="251" t="s">
        <v>169</v>
      </c>
      <c r="AU441" s="251" t="s">
        <v>79</v>
      </c>
      <c r="AV441" s="13" t="s">
        <v>79</v>
      </c>
      <c r="AW441" s="13" t="s">
        <v>34</v>
      </c>
      <c r="AX441" s="13" t="s">
        <v>21</v>
      </c>
      <c r="AY441" s="251" t="s">
        <v>156</v>
      </c>
    </row>
    <row r="442" s="1" customFormat="1" ht="16.5" customHeight="1">
      <c r="B442" s="37"/>
      <c r="C442" s="263" t="s">
        <v>7</v>
      </c>
      <c r="D442" s="263" t="s">
        <v>297</v>
      </c>
      <c r="E442" s="264" t="s">
        <v>1773</v>
      </c>
      <c r="F442" s="265" t="s">
        <v>1774</v>
      </c>
      <c r="G442" s="266" t="s">
        <v>1567</v>
      </c>
      <c r="H442" s="267">
        <v>1.496</v>
      </c>
      <c r="I442" s="268"/>
      <c r="J442" s="269">
        <f>ROUND(I442*H442,2)</f>
        <v>0</v>
      </c>
      <c r="K442" s="265" t="s">
        <v>904</v>
      </c>
      <c r="L442" s="270"/>
      <c r="M442" s="271" t="s">
        <v>1</v>
      </c>
      <c r="N442" s="272" t="s">
        <v>42</v>
      </c>
      <c r="O442" s="78"/>
      <c r="P442" s="224">
        <f>O442*H442</f>
        <v>0</v>
      </c>
      <c r="Q442" s="224">
        <v>0.017299999999999999</v>
      </c>
      <c r="R442" s="224">
        <f>Q442*H442</f>
        <v>0.025880799999999999</v>
      </c>
      <c r="S442" s="224">
        <v>0</v>
      </c>
      <c r="T442" s="225">
        <f>S442*H442</f>
        <v>0</v>
      </c>
      <c r="AR442" s="16" t="s">
        <v>221</v>
      </c>
      <c r="AT442" s="16" t="s">
        <v>297</v>
      </c>
      <c r="AU442" s="16" t="s">
        <v>79</v>
      </c>
      <c r="AY442" s="16" t="s">
        <v>156</v>
      </c>
      <c r="BE442" s="226">
        <f>IF(N442="základní",J442,0)</f>
        <v>0</v>
      </c>
      <c r="BF442" s="226">
        <f>IF(N442="snížená",J442,0)</f>
        <v>0</v>
      </c>
      <c r="BG442" s="226">
        <f>IF(N442="zákl. přenesená",J442,0)</f>
        <v>0</v>
      </c>
      <c r="BH442" s="226">
        <f>IF(N442="sníž. přenesená",J442,0)</f>
        <v>0</v>
      </c>
      <c r="BI442" s="226">
        <f>IF(N442="nulová",J442,0)</f>
        <v>0</v>
      </c>
      <c r="BJ442" s="16" t="s">
        <v>21</v>
      </c>
      <c r="BK442" s="226">
        <f>ROUND(I442*H442,2)</f>
        <v>0</v>
      </c>
      <c r="BL442" s="16" t="s">
        <v>163</v>
      </c>
      <c r="BM442" s="16" t="s">
        <v>1775</v>
      </c>
    </row>
    <row r="443" s="1" customFormat="1">
      <c r="B443" s="37"/>
      <c r="C443" s="38"/>
      <c r="D443" s="227" t="s">
        <v>165</v>
      </c>
      <c r="E443" s="38"/>
      <c r="F443" s="228" t="s">
        <v>1776</v>
      </c>
      <c r="G443" s="38"/>
      <c r="H443" s="38"/>
      <c r="I443" s="142"/>
      <c r="J443" s="38"/>
      <c r="K443" s="38"/>
      <c r="L443" s="42"/>
      <c r="M443" s="229"/>
      <c r="N443" s="78"/>
      <c r="O443" s="78"/>
      <c r="P443" s="78"/>
      <c r="Q443" s="78"/>
      <c r="R443" s="78"/>
      <c r="S443" s="78"/>
      <c r="T443" s="79"/>
      <c r="AT443" s="16" t="s">
        <v>165</v>
      </c>
      <c r="AU443" s="16" t="s">
        <v>79</v>
      </c>
    </row>
    <row r="444" s="12" customFormat="1">
      <c r="B444" s="231"/>
      <c r="C444" s="232"/>
      <c r="D444" s="227" t="s">
        <v>169</v>
      </c>
      <c r="E444" s="233" t="s">
        <v>1</v>
      </c>
      <c r="F444" s="234" t="s">
        <v>1777</v>
      </c>
      <c r="G444" s="232"/>
      <c r="H444" s="233" t="s">
        <v>1</v>
      </c>
      <c r="I444" s="235"/>
      <c r="J444" s="232"/>
      <c r="K444" s="232"/>
      <c r="L444" s="236"/>
      <c r="M444" s="237"/>
      <c r="N444" s="238"/>
      <c r="O444" s="238"/>
      <c r="P444" s="238"/>
      <c r="Q444" s="238"/>
      <c r="R444" s="238"/>
      <c r="S444" s="238"/>
      <c r="T444" s="239"/>
      <c r="AT444" s="240" t="s">
        <v>169</v>
      </c>
      <c r="AU444" s="240" t="s">
        <v>79</v>
      </c>
      <c r="AV444" s="12" t="s">
        <v>21</v>
      </c>
      <c r="AW444" s="12" t="s">
        <v>34</v>
      </c>
      <c r="AX444" s="12" t="s">
        <v>71</v>
      </c>
      <c r="AY444" s="240" t="s">
        <v>156</v>
      </c>
    </row>
    <row r="445" s="13" customFormat="1">
      <c r="B445" s="241"/>
      <c r="C445" s="242"/>
      <c r="D445" s="227" t="s">
        <v>169</v>
      </c>
      <c r="E445" s="243" t="s">
        <v>1</v>
      </c>
      <c r="F445" s="244" t="s">
        <v>1778</v>
      </c>
      <c r="G445" s="242"/>
      <c r="H445" s="245">
        <v>0.70399999999999996</v>
      </c>
      <c r="I445" s="246"/>
      <c r="J445" s="242"/>
      <c r="K445" s="242"/>
      <c r="L445" s="247"/>
      <c r="M445" s="248"/>
      <c r="N445" s="249"/>
      <c r="O445" s="249"/>
      <c r="P445" s="249"/>
      <c r="Q445" s="249"/>
      <c r="R445" s="249"/>
      <c r="S445" s="249"/>
      <c r="T445" s="250"/>
      <c r="AT445" s="251" t="s">
        <v>169</v>
      </c>
      <c r="AU445" s="251" t="s">
        <v>79</v>
      </c>
      <c r="AV445" s="13" t="s">
        <v>79</v>
      </c>
      <c r="AW445" s="13" t="s">
        <v>34</v>
      </c>
      <c r="AX445" s="13" t="s">
        <v>71</v>
      </c>
      <c r="AY445" s="251" t="s">
        <v>156</v>
      </c>
    </row>
    <row r="446" s="12" customFormat="1">
      <c r="B446" s="231"/>
      <c r="C446" s="232"/>
      <c r="D446" s="227" t="s">
        <v>169</v>
      </c>
      <c r="E446" s="233" t="s">
        <v>1</v>
      </c>
      <c r="F446" s="234" t="s">
        <v>1779</v>
      </c>
      <c r="G446" s="232"/>
      <c r="H446" s="233" t="s">
        <v>1</v>
      </c>
      <c r="I446" s="235"/>
      <c r="J446" s="232"/>
      <c r="K446" s="232"/>
      <c r="L446" s="236"/>
      <c r="M446" s="237"/>
      <c r="N446" s="238"/>
      <c r="O446" s="238"/>
      <c r="P446" s="238"/>
      <c r="Q446" s="238"/>
      <c r="R446" s="238"/>
      <c r="S446" s="238"/>
      <c r="T446" s="239"/>
      <c r="AT446" s="240" t="s">
        <v>169</v>
      </c>
      <c r="AU446" s="240" t="s">
        <v>79</v>
      </c>
      <c r="AV446" s="12" t="s">
        <v>21</v>
      </c>
      <c r="AW446" s="12" t="s">
        <v>34</v>
      </c>
      <c r="AX446" s="12" t="s">
        <v>71</v>
      </c>
      <c r="AY446" s="240" t="s">
        <v>156</v>
      </c>
    </row>
    <row r="447" s="13" customFormat="1">
      <c r="B447" s="241"/>
      <c r="C447" s="242"/>
      <c r="D447" s="227" t="s">
        <v>169</v>
      </c>
      <c r="E447" s="243" t="s">
        <v>1</v>
      </c>
      <c r="F447" s="244" t="s">
        <v>1780</v>
      </c>
      <c r="G447" s="242"/>
      <c r="H447" s="245">
        <v>0.26400000000000001</v>
      </c>
      <c r="I447" s="246"/>
      <c r="J447" s="242"/>
      <c r="K447" s="242"/>
      <c r="L447" s="247"/>
      <c r="M447" s="248"/>
      <c r="N447" s="249"/>
      <c r="O447" s="249"/>
      <c r="P447" s="249"/>
      <c r="Q447" s="249"/>
      <c r="R447" s="249"/>
      <c r="S447" s="249"/>
      <c r="T447" s="250"/>
      <c r="AT447" s="251" t="s">
        <v>169</v>
      </c>
      <c r="AU447" s="251" t="s">
        <v>79</v>
      </c>
      <c r="AV447" s="13" t="s">
        <v>79</v>
      </c>
      <c r="AW447" s="13" t="s">
        <v>34</v>
      </c>
      <c r="AX447" s="13" t="s">
        <v>71</v>
      </c>
      <c r="AY447" s="251" t="s">
        <v>156</v>
      </c>
    </row>
    <row r="448" s="12" customFormat="1">
      <c r="B448" s="231"/>
      <c r="C448" s="232"/>
      <c r="D448" s="227" t="s">
        <v>169</v>
      </c>
      <c r="E448" s="233" t="s">
        <v>1</v>
      </c>
      <c r="F448" s="234" t="s">
        <v>1762</v>
      </c>
      <c r="G448" s="232"/>
      <c r="H448" s="233" t="s">
        <v>1</v>
      </c>
      <c r="I448" s="235"/>
      <c r="J448" s="232"/>
      <c r="K448" s="232"/>
      <c r="L448" s="236"/>
      <c r="M448" s="237"/>
      <c r="N448" s="238"/>
      <c r="O448" s="238"/>
      <c r="P448" s="238"/>
      <c r="Q448" s="238"/>
      <c r="R448" s="238"/>
      <c r="S448" s="238"/>
      <c r="T448" s="239"/>
      <c r="AT448" s="240" t="s">
        <v>169</v>
      </c>
      <c r="AU448" s="240" t="s">
        <v>79</v>
      </c>
      <c r="AV448" s="12" t="s">
        <v>21</v>
      </c>
      <c r="AW448" s="12" t="s">
        <v>34</v>
      </c>
      <c r="AX448" s="12" t="s">
        <v>71</v>
      </c>
      <c r="AY448" s="240" t="s">
        <v>156</v>
      </c>
    </row>
    <row r="449" s="13" customFormat="1">
      <c r="B449" s="241"/>
      <c r="C449" s="242"/>
      <c r="D449" s="227" t="s">
        <v>169</v>
      </c>
      <c r="E449" s="243" t="s">
        <v>1</v>
      </c>
      <c r="F449" s="244" t="s">
        <v>1781</v>
      </c>
      <c r="G449" s="242"/>
      <c r="H449" s="245">
        <v>0.52800000000000002</v>
      </c>
      <c r="I449" s="246"/>
      <c r="J449" s="242"/>
      <c r="K449" s="242"/>
      <c r="L449" s="247"/>
      <c r="M449" s="248"/>
      <c r="N449" s="249"/>
      <c r="O449" s="249"/>
      <c r="P449" s="249"/>
      <c r="Q449" s="249"/>
      <c r="R449" s="249"/>
      <c r="S449" s="249"/>
      <c r="T449" s="250"/>
      <c r="AT449" s="251" t="s">
        <v>169</v>
      </c>
      <c r="AU449" s="251" t="s">
        <v>79</v>
      </c>
      <c r="AV449" s="13" t="s">
        <v>79</v>
      </c>
      <c r="AW449" s="13" t="s">
        <v>34</v>
      </c>
      <c r="AX449" s="13" t="s">
        <v>71</v>
      </c>
      <c r="AY449" s="251" t="s">
        <v>156</v>
      </c>
    </row>
    <row r="450" s="14" customFormat="1">
      <c r="B450" s="252"/>
      <c r="C450" s="253"/>
      <c r="D450" s="227" t="s">
        <v>169</v>
      </c>
      <c r="E450" s="254" t="s">
        <v>1</v>
      </c>
      <c r="F450" s="255" t="s">
        <v>174</v>
      </c>
      <c r="G450" s="253"/>
      <c r="H450" s="256">
        <v>1.496</v>
      </c>
      <c r="I450" s="257"/>
      <c r="J450" s="253"/>
      <c r="K450" s="253"/>
      <c r="L450" s="258"/>
      <c r="M450" s="259"/>
      <c r="N450" s="260"/>
      <c r="O450" s="260"/>
      <c r="P450" s="260"/>
      <c r="Q450" s="260"/>
      <c r="R450" s="260"/>
      <c r="S450" s="260"/>
      <c r="T450" s="261"/>
      <c r="AT450" s="262" t="s">
        <v>169</v>
      </c>
      <c r="AU450" s="262" t="s">
        <v>79</v>
      </c>
      <c r="AV450" s="14" t="s">
        <v>163</v>
      </c>
      <c r="AW450" s="14" t="s">
        <v>34</v>
      </c>
      <c r="AX450" s="14" t="s">
        <v>21</v>
      </c>
      <c r="AY450" s="262" t="s">
        <v>156</v>
      </c>
    </row>
    <row r="451" s="1" customFormat="1" ht="16.5" customHeight="1">
      <c r="B451" s="37"/>
      <c r="C451" s="263" t="s">
        <v>321</v>
      </c>
      <c r="D451" s="263" t="s">
        <v>297</v>
      </c>
      <c r="E451" s="264" t="s">
        <v>1782</v>
      </c>
      <c r="F451" s="265" t="s">
        <v>1783</v>
      </c>
      <c r="G451" s="266" t="s">
        <v>1567</v>
      </c>
      <c r="H451" s="267">
        <v>2.992</v>
      </c>
      <c r="I451" s="268"/>
      <c r="J451" s="269">
        <f>ROUND(I451*H451,2)</f>
        <v>0</v>
      </c>
      <c r="K451" s="265" t="s">
        <v>904</v>
      </c>
      <c r="L451" s="270"/>
      <c r="M451" s="271" t="s">
        <v>1</v>
      </c>
      <c r="N451" s="272" t="s">
        <v>42</v>
      </c>
      <c r="O451" s="78"/>
      <c r="P451" s="224">
        <f>O451*H451</f>
        <v>0</v>
      </c>
      <c r="Q451" s="224">
        <v>0.0062700000000000004</v>
      </c>
      <c r="R451" s="224">
        <f>Q451*H451</f>
        <v>0.01875984</v>
      </c>
      <c r="S451" s="224">
        <v>0</v>
      </c>
      <c r="T451" s="225">
        <f>S451*H451</f>
        <v>0</v>
      </c>
      <c r="AR451" s="16" t="s">
        <v>221</v>
      </c>
      <c r="AT451" s="16" t="s">
        <v>297</v>
      </c>
      <c r="AU451" s="16" t="s">
        <v>79</v>
      </c>
      <c r="AY451" s="16" t="s">
        <v>156</v>
      </c>
      <c r="BE451" s="226">
        <f>IF(N451="základní",J451,0)</f>
        <v>0</v>
      </c>
      <c r="BF451" s="226">
        <f>IF(N451="snížená",J451,0)</f>
        <v>0</v>
      </c>
      <c r="BG451" s="226">
        <f>IF(N451="zákl. přenesená",J451,0)</f>
        <v>0</v>
      </c>
      <c r="BH451" s="226">
        <f>IF(N451="sníž. přenesená",J451,0)</f>
        <v>0</v>
      </c>
      <c r="BI451" s="226">
        <f>IF(N451="nulová",J451,0)</f>
        <v>0</v>
      </c>
      <c r="BJ451" s="16" t="s">
        <v>21</v>
      </c>
      <c r="BK451" s="226">
        <f>ROUND(I451*H451,2)</f>
        <v>0</v>
      </c>
      <c r="BL451" s="16" t="s">
        <v>163</v>
      </c>
      <c r="BM451" s="16" t="s">
        <v>1784</v>
      </c>
    </row>
    <row r="452" s="1" customFormat="1">
      <c r="B452" s="37"/>
      <c r="C452" s="38"/>
      <c r="D452" s="227" t="s">
        <v>165</v>
      </c>
      <c r="E452" s="38"/>
      <c r="F452" s="228" t="s">
        <v>1785</v>
      </c>
      <c r="G452" s="38"/>
      <c r="H452" s="38"/>
      <c r="I452" s="142"/>
      <c r="J452" s="38"/>
      <c r="K452" s="38"/>
      <c r="L452" s="42"/>
      <c r="M452" s="229"/>
      <c r="N452" s="78"/>
      <c r="O452" s="78"/>
      <c r="P452" s="78"/>
      <c r="Q452" s="78"/>
      <c r="R452" s="78"/>
      <c r="S452" s="78"/>
      <c r="T452" s="79"/>
      <c r="AT452" s="16" t="s">
        <v>165</v>
      </c>
      <c r="AU452" s="16" t="s">
        <v>79</v>
      </c>
    </row>
    <row r="453" s="1" customFormat="1">
      <c r="B453" s="37"/>
      <c r="C453" s="38"/>
      <c r="D453" s="227" t="s">
        <v>189</v>
      </c>
      <c r="E453" s="38"/>
      <c r="F453" s="230" t="s">
        <v>1786</v>
      </c>
      <c r="G453" s="38"/>
      <c r="H453" s="38"/>
      <c r="I453" s="142"/>
      <c r="J453" s="38"/>
      <c r="K453" s="38"/>
      <c r="L453" s="42"/>
      <c r="M453" s="229"/>
      <c r="N453" s="78"/>
      <c r="O453" s="78"/>
      <c r="P453" s="78"/>
      <c r="Q453" s="78"/>
      <c r="R453" s="78"/>
      <c r="S453" s="78"/>
      <c r="T453" s="79"/>
      <c r="AT453" s="16" t="s">
        <v>189</v>
      </c>
      <c r="AU453" s="16" t="s">
        <v>79</v>
      </c>
    </row>
    <row r="454" s="12" customFormat="1">
      <c r="B454" s="231"/>
      <c r="C454" s="232"/>
      <c r="D454" s="227" t="s">
        <v>169</v>
      </c>
      <c r="E454" s="233" t="s">
        <v>1</v>
      </c>
      <c r="F454" s="234" t="s">
        <v>1760</v>
      </c>
      <c r="G454" s="232"/>
      <c r="H454" s="233" t="s">
        <v>1</v>
      </c>
      <c r="I454" s="235"/>
      <c r="J454" s="232"/>
      <c r="K454" s="232"/>
      <c r="L454" s="236"/>
      <c r="M454" s="237"/>
      <c r="N454" s="238"/>
      <c r="O454" s="238"/>
      <c r="P454" s="238"/>
      <c r="Q454" s="238"/>
      <c r="R454" s="238"/>
      <c r="S454" s="238"/>
      <c r="T454" s="239"/>
      <c r="AT454" s="240" t="s">
        <v>169</v>
      </c>
      <c r="AU454" s="240" t="s">
        <v>79</v>
      </c>
      <c r="AV454" s="12" t="s">
        <v>21</v>
      </c>
      <c r="AW454" s="12" t="s">
        <v>34</v>
      </c>
      <c r="AX454" s="12" t="s">
        <v>71</v>
      </c>
      <c r="AY454" s="240" t="s">
        <v>156</v>
      </c>
    </row>
    <row r="455" s="13" customFormat="1">
      <c r="B455" s="241"/>
      <c r="C455" s="242"/>
      <c r="D455" s="227" t="s">
        <v>169</v>
      </c>
      <c r="E455" s="243" t="s">
        <v>1</v>
      </c>
      <c r="F455" s="244" t="s">
        <v>1787</v>
      </c>
      <c r="G455" s="242"/>
      <c r="H455" s="245">
        <v>1.4079999999999999</v>
      </c>
      <c r="I455" s="246"/>
      <c r="J455" s="242"/>
      <c r="K455" s="242"/>
      <c r="L455" s="247"/>
      <c r="M455" s="248"/>
      <c r="N455" s="249"/>
      <c r="O455" s="249"/>
      <c r="P455" s="249"/>
      <c r="Q455" s="249"/>
      <c r="R455" s="249"/>
      <c r="S455" s="249"/>
      <c r="T455" s="250"/>
      <c r="AT455" s="251" t="s">
        <v>169</v>
      </c>
      <c r="AU455" s="251" t="s">
        <v>79</v>
      </c>
      <c r="AV455" s="13" t="s">
        <v>79</v>
      </c>
      <c r="AW455" s="13" t="s">
        <v>34</v>
      </c>
      <c r="AX455" s="13" t="s">
        <v>71</v>
      </c>
      <c r="AY455" s="251" t="s">
        <v>156</v>
      </c>
    </row>
    <row r="456" s="12" customFormat="1">
      <c r="B456" s="231"/>
      <c r="C456" s="232"/>
      <c r="D456" s="227" t="s">
        <v>169</v>
      </c>
      <c r="E456" s="233" t="s">
        <v>1</v>
      </c>
      <c r="F456" s="234" t="s">
        <v>1779</v>
      </c>
      <c r="G456" s="232"/>
      <c r="H456" s="233" t="s">
        <v>1</v>
      </c>
      <c r="I456" s="235"/>
      <c r="J456" s="232"/>
      <c r="K456" s="232"/>
      <c r="L456" s="236"/>
      <c r="M456" s="237"/>
      <c r="N456" s="238"/>
      <c r="O456" s="238"/>
      <c r="P456" s="238"/>
      <c r="Q456" s="238"/>
      <c r="R456" s="238"/>
      <c r="S456" s="238"/>
      <c r="T456" s="239"/>
      <c r="AT456" s="240" t="s">
        <v>169</v>
      </c>
      <c r="AU456" s="240" t="s">
        <v>79</v>
      </c>
      <c r="AV456" s="12" t="s">
        <v>21</v>
      </c>
      <c r="AW456" s="12" t="s">
        <v>34</v>
      </c>
      <c r="AX456" s="12" t="s">
        <v>71</v>
      </c>
      <c r="AY456" s="240" t="s">
        <v>156</v>
      </c>
    </row>
    <row r="457" s="13" customFormat="1">
      <c r="B457" s="241"/>
      <c r="C457" s="242"/>
      <c r="D457" s="227" t="s">
        <v>169</v>
      </c>
      <c r="E457" s="243" t="s">
        <v>1</v>
      </c>
      <c r="F457" s="244" t="s">
        <v>1788</v>
      </c>
      <c r="G457" s="242"/>
      <c r="H457" s="245">
        <v>0.52800000000000002</v>
      </c>
      <c r="I457" s="246"/>
      <c r="J457" s="242"/>
      <c r="K457" s="242"/>
      <c r="L457" s="247"/>
      <c r="M457" s="248"/>
      <c r="N457" s="249"/>
      <c r="O457" s="249"/>
      <c r="P457" s="249"/>
      <c r="Q457" s="249"/>
      <c r="R457" s="249"/>
      <c r="S457" s="249"/>
      <c r="T457" s="250"/>
      <c r="AT457" s="251" t="s">
        <v>169</v>
      </c>
      <c r="AU457" s="251" t="s">
        <v>79</v>
      </c>
      <c r="AV457" s="13" t="s">
        <v>79</v>
      </c>
      <c r="AW457" s="13" t="s">
        <v>34</v>
      </c>
      <c r="AX457" s="13" t="s">
        <v>71</v>
      </c>
      <c r="AY457" s="251" t="s">
        <v>156</v>
      </c>
    </row>
    <row r="458" s="12" customFormat="1">
      <c r="B458" s="231"/>
      <c r="C458" s="232"/>
      <c r="D458" s="227" t="s">
        <v>169</v>
      </c>
      <c r="E458" s="233" t="s">
        <v>1</v>
      </c>
      <c r="F458" s="234" t="s">
        <v>1762</v>
      </c>
      <c r="G458" s="232"/>
      <c r="H458" s="233" t="s">
        <v>1</v>
      </c>
      <c r="I458" s="235"/>
      <c r="J458" s="232"/>
      <c r="K458" s="232"/>
      <c r="L458" s="236"/>
      <c r="M458" s="237"/>
      <c r="N458" s="238"/>
      <c r="O458" s="238"/>
      <c r="P458" s="238"/>
      <c r="Q458" s="238"/>
      <c r="R458" s="238"/>
      <c r="S458" s="238"/>
      <c r="T458" s="239"/>
      <c r="AT458" s="240" t="s">
        <v>169</v>
      </c>
      <c r="AU458" s="240" t="s">
        <v>79</v>
      </c>
      <c r="AV458" s="12" t="s">
        <v>21</v>
      </c>
      <c r="AW458" s="12" t="s">
        <v>34</v>
      </c>
      <c r="AX458" s="12" t="s">
        <v>71</v>
      </c>
      <c r="AY458" s="240" t="s">
        <v>156</v>
      </c>
    </row>
    <row r="459" s="13" customFormat="1">
      <c r="B459" s="241"/>
      <c r="C459" s="242"/>
      <c r="D459" s="227" t="s">
        <v>169</v>
      </c>
      <c r="E459" s="243" t="s">
        <v>1</v>
      </c>
      <c r="F459" s="244" t="s">
        <v>1789</v>
      </c>
      <c r="G459" s="242"/>
      <c r="H459" s="245">
        <v>1.0560000000000001</v>
      </c>
      <c r="I459" s="246"/>
      <c r="J459" s="242"/>
      <c r="K459" s="242"/>
      <c r="L459" s="247"/>
      <c r="M459" s="248"/>
      <c r="N459" s="249"/>
      <c r="O459" s="249"/>
      <c r="P459" s="249"/>
      <c r="Q459" s="249"/>
      <c r="R459" s="249"/>
      <c r="S459" s="249"/>
      <c r="T459" s="250"/>
      <c r="AT459" s="251" t="s">
        <v>169</v>
      </c>
      <c r="AU459" s="251" t="s">
        <v>79</v>
      </c>
      <c r="AV459" s="13" t="s">
        <v>79</v>
      </c>
      <c r="AW459" s="13" t="s">
        <v>34</v>
      </c>
      <c r="AX459" s="13" t="s">
        <v>71</v>
      </c>
      <c r="AY459" s="251" t="s">
        <v>156</v>
      </c>
    </row>
    <row r="460" s="14" customFormat="1">
      <c r="B460" s="252"/>
      <c r="C460" s="253"/>
      <c r="D460" s="227" t="s">
        <v>169</v>
      </c>
      <c r="E460" s="254" t="s">
        <v>1</v>
      </c>
      <c r="F460" s="255" t="s">
        <v>174</v>
      </c>
      <c r="G460" s="253"/>
      <c r="H460" s="256">
        <v>2.992</v>
      </c>
      <c r="I460" s="257"/>
      <c r="J460" s="253"/>
      <c r="K460" s="253"/>
      <c r="L460" s="258"/>
      <c r="M460" s="259"/>
      <c r="N460" s="260"/>
      <c r="O460" s="260"/>
      <c r="P460" s="260"/>
      <c r="Q460" s="260"/>
      <c r="R460" s="260"/>
      <c r="S460" s="260"/>
      <c r="T460" s="261"/>
      <c r="AT460" s="262" t="s">
        <v>169</v>
      </c>
      <c r="AU460" s="262" t="s">
        <v>79</v>
      </c>
      <c r="AV460" s="14" t="s">
        <v>163</v>
      </c>
      <c r="AW460" s="14" t="s">
        <v>34</v>
      </c>
      <c r="AX460" s="14" t="s">
        <v>21</v>
      </c>
      <c r="AY460" s="262" t="s">
        <v>156</v>
      </c>
    </row>
    <row r="461" s="1" customFormat="1" ht="16.5" customHeight="1">
      <c r="B461" s="37"/>
      <c r="C461" s="215" t="s">
        <v>1790</v>
      </c>
      <c r="D461" s="215" t="s">
        <v>158</v>
      </c>
      <c r="E461" s="216" t="s">
        <v>1791</v>
      </c>
      <c r="F461" s="217" t="s">
        <v>1792</v>
      </c>
      <c r="G461" s="218" t="s">
        <v>317</v>
      </c>
      <c r="H461" s="219">
        <v>9034.6080000000002</v>
      </c>
      <c r="I461" s="220"/>
      <c r="J461" s="221">
        <f>ROUND(I461*H461,2)</f>
        <v>0</v>
      </c>
      <c r="K461" s="217" t="s">
        <v>162</v>
      </c>
      <c r="L461" s="42"/>
      <c r="M461" s="222" t="s">
        <v>1</v>
      </c>
      <c r="N461" s="223" t="s">
        <v>42</v>
      </c>
      <c r="O461" s="78"/>
      <c r="P461" s="224">
        <f>O461*H461</f>
        <v>0</v>
      </c>
      <c r="Q461" s="224">
        <v>2.0000000000000002E-05</v>
      </c>
      <c r="R461" s="224">
        <f>Q461*H461</f>
        <v>0.18069216000000002</v>
      </c>
      <c r="S461" s="224">
        <v>0</v>
      </c>
      <c r="T461" s="225">
        <f>S461*H461</f>
        <v>0</v>
      </c>
      <c r="AR461" s="16" t="s">
        <v>163</v>
      </c>
      <c r="AT461" s="16" t="s">
        <v>158</v>
      </c>
      <c r="AU461" s="16" t="s">
        <v>79</v>
      </c>
      <c r="AY461" s="16" t="s">
        <v>156</v>
      </c>
      <c r="BE461" s="226">
        <f>IF(N461="základní",J461,0)</f>
        <v>0</v>
      </c>
      <c r="BF461" s="226">
        <f>IF(N461="snížená",J461,0)</f>
        <v>0</v>
      </c>
      <c r="BG461" s="226">
        <f>IF(N461="zákl. přenesená",J461,0)</f>
        <v>0</v>
      </c>
      <c r="BH461" s="226">
        <f>IF(N461="sníž. přenesená",J461,0)</f>
        <v>0</v>
      </c>
      <c r="BI461" s="226">
        <f>IF(N461="nulová",J461,0)</f>
        <v>0</v>
      </c>
      <c r="BJ461" s="16" t="s">
        <v>21</v>
      </c>
      <c r="BK461" s="226">
        <f>ROUND(I461*H461,2)</f>
        <v>0</v>
      </c>
      <c r="BL461" s="16" t="s">
        <v>163</v>
      </c>
      <c r="BM461" s="16" t="s">
        <v>1793</v>
      </c>
    </row>
    <row r="462" s="1" customFormat="1">
      <c r="B462" s="37"/>
      <c r="C462" s="38"/>
      <c r="D462" s="227" t="s">
        <v>165</v>
      </c>
      <c r="E462" s="38"/>
      <c r="F462" s="228" t="s">
        <v>1794</v>
      </c>
      <c r="G462" s="38"/>
      <c r="H462" s="38"/>
      <c r="I462" s="142"/>
      <c r="J462" s="38"/>
      <c r="K462" s="38"/>
      <c r="L462" s="42"/>
      <c r="M462" s="229"/>
      <c r="N462" s="78"/>
      <c r="O462" s="78"/>
      <c r="P462" s="78"/>
      <c r="Q462" s="78"/>
      <c r="R462" s="78"/>
      <c r="S462" s="78"/>
      <c r="T462" s="79"/>
      <c r="AT462" s="16" t="s">
        <v>165</v>
      </c>
      <c r="AU462" s="16" t="s">
        <v>79</v>
      </c>
    </row>
    <row r="463" s="1" customFormat="1">
      <c r="B463" s="37"/>
      <c r="C463" s="38"/>
      <c r="D463" s="227" t="s">
        <v>167</v>
      </c>
      <c r="E463" s="38"/>
      <c r="F463" s="230" t="s">
        <v>1737</v>
      </c>
      <c r="G463" s="38"/>
      <c r="H463" s="38"/>
      <c r="I463" s="142"/>
      <c r="J463" s="38"/>
      <c r="K463" s="38"/>
      <c r="L463" s="42"/>
      <c r="M463" s="229"/>
      <c r="N463" s="78"/>
      <c r="O463" s="78"/>
      <c r="P463" s="78"/>
      <c r="Q463" s="78"/>
      <c r="R463" s="78"/>
      <c r="S463" s="78"/>
      <c r="T463" s="79"/>
      <c r="AT463" s="16" t="s">
        <v>167</v>
      </c>
      <c r="AU463" s="16" t="s">
        <v>79</v>
      </c>
    </row>
    <row r="464" s="12" customFormat="1">
      <c r="B464" s="231"/>
      <c r="C464" s="232"/>
      <c r="D464" s="227" t="s">
        <v>169</v>
      </c>
      <c r="E464" s="233" t="s">
        <v>1</v>
      </c>
      <c r="F464" s="234" t="s">
        <v>1795</v>
      </c>
      <c r="G464" s="232"/>
      <c r="H464" s="233" t="s">
        <v>1</v>
      </c>
      <c r="I464" s="235"/>
      <c r="J464" s="232"/>
      <c r="K464" s="232"/>
      <c r="L464" s="236"/>
      <c r="M464" s="237"/>
      <c r="N464" s="238"/>
      <c r="O464" s="238"/>
      <c r="P464" s="238"/>
      <c r="Q464" s="238"/>
      <c r="R464" s="238"/>
      <c r="S464" s="238"/>
      <c r="T464" s="239"/>
      <c r="AT464" s="240" t="s">
        <v>169</v>
      </c>
      <c r="AU464" s="240" t="s">
        <v>79</v>
      </c>
      <c r="AV464" s="12" t="s">
        <v>21</v>
      </c>
      <c r="AW464" s="12" t="s">
        <v>34</v>
      </c>
      <c r="AX464" s="12" t="s">
        <v>71</v>
      </c>
      <c r="AY464" s="240" t="s">
        <v>156</v>
      </c>
    </row>
    <row r="465" s="13" customFormat="1">
      <c r="B465" s="241"/>
      <c r="C465" s="242"/>
      <c r="D465" s="227" t="s">
        <v>169</v>
      </c>
      <c r="E465" s="243" t="s">
        <v>1</v>
      </c>
      <c r="F465" s="244" t="s">
        <v>1796</v>
      </c>
      <c r="G465" s="242"/>
      <c r="H465" s="245">
        <v>211.798</v>
      </c>
      <c r="I465" s="246"/>
      <c r="J465" s="242"/>
      <c r="K465" s="242"/>
      <c r="L465" s="247"/>
      <c r="M465" s="248"/>
      <c r="N465" s="249"/>
      <c r="O465" s="249"/>
      <c r="P465" s="249"/>
      <c r="Q465" s="249"/>
      <c r="R465" s="249"/>
      <c r="S465" s="249"/>
      <c r="T465" s="250"/>
      <c r="AT465" s="251" t="s">
        <v>169</v>
      </c>
      <c r="AU465" s="251" t="s">
        <v>79</v>
      </c>
      <c r="AV465" s="13" t="s">
        <v>79</v>
      </c>
      <c r="AW465" s="13" t="s">
        <v>34</v>
      </c>
      <c r="AX465" s="13" t="s">
        <v>71</v>
      </c>
      <c r="AY465" s="251" t="s">
        <v>156</v>
      </c>
    </row>
    <row r="466" s="12" customFormat="1">
      <c r="B466" s="231"/>
      <c r="C466" s="232"/>
      <c r="D466" s="227" t="s">
        <v>169</v>
      </c>
      <c r="E466" s="233" t="s">
        <v>1</v>
      </c>
      <c r="F466" s="234" t="s">
        <v>1797</v>
      </c>
      <c r="G466" s="232"/>
      <c r="H466" s="233" t="s">
        <v>1</v>
      </c>
      <c r="I466" s="235"/>
      <c r="J466" s="232"/>
      <c r="K466" s="232"/>
      <c r="L466" s="236"/>
      <c r="M466" s="237"/>
      <c r="N466" s="238"/>
      <c r="O466" s="238"/>
      <c r="P466" s="238"/>
      <c r="Q466" s="238"/>
      <c r="R466" s="238"/>
      <c r="S466" s="238"/>
      <c r="T466" s="239"/>
      <c r="AT466" s="240" t="s">
        <v>169</v>
      </c>
      <c r="AU466" s="240" t="s">
        <v>79</v>
      </c>
      <c r="AV466" s="12" t="s">
        <v>21</v>
      </c>
      <c r="AW466" s="12" t="s">
        <v>34</v>
      </c>
      <c r="AX466" s="12" t="s">
        <v>71</v>
      </c>
      <c r="AY466" s="240" t="s">
        <v>156</v>
      </c>
    </row>
    <row r="467" s="13" customFormat="1">
      <c r="B467" s="241"/>
      <c r="C467" s="242"/>
      <c r="D467" s="227" t="s">
        <v>169</v>
      </c>
      <c r="E467" s="243" t="s">
        <v>1</v>
      </c>
      <c r="F467" s="244" t="s">
        <v>1741</v>
      </c>
      <c r="G467" s="242"/>
      <c r="H467" s="245">
        <v>8744.402</v>
      </c>
      <c r="I467" s="246"/>
      <c r="J467" s="242"/>
      <c r="K467" s="242"/>
      <c r="L467" s="247"/>
      <c r="M467" s="248"/>
      <c r="N467" s="249"/>
      <c r="O467" s="249"/>
      <c r="P467" s="249"/>
      <c r="Q467" s="249"/>
      <c r="R467" s="249"/>
      <c r="S467" s="249"/>
      <c r="T467" s="250"/>
      <c r="AT467" s="251" t="s">
        <v>169</v>
      </c>
      <c r="AU467" s="251" t="s">
        <v>79</v>
      </c>
      <c r="AV467" s="13" t="s">
        <v>79</v>
      </c>
      <c r="AW467" s="13" t="s">
        <v>34</v>
      </c>
      <c r="AX467" s="13" t="s">
        <v>71</v>
      </c>
      <c r="AY467" s="251" t="s">
        <v>156</v>
      </c>
    </row>
    <row r="468" s="12" customFormat="1">
      <c r="B468" s="231"/>
      <c r="C468" s="232"/>
      <c r="D468" s="227" t="s">
        <v>169</v>
      </c>
      <c r="E468" s="233" t="s">
        <v>1</v>
      </c>
      <c r="F468" s="234" t="s">
        <v>1798</v>
      </c>
      <c r="G468" s="232"/>
      <c r="H468" s="233" t="s">
        <v>1</v>
      </c>
      <c r="I468" s="235"/>
      <c r="J468" s="232"/>
      <c r="K468" s="232"/>
      <c r="L468" s="236"/>
      <c r="M468" s="237"/>
      <c r="N468" s="238"/>
      <c r="O468" s="238"/>
      <c r="P468" s="238"/>
      <c r="Q468" s="238"/>
      <c r="R468" s="238"/>
      <c r="S468" s="238"/>
      <c r="T468" s="239"/>
      <c r="AT468" s="240" t="s">
        <v>169</v>
      </c>
      <c r="AU468" s="240" t="s">
        <v>79</v>
      </c>
      <c r="AV468" s="12" t="s">
        <v>21</v>
      </c>
      <c r="AW468" s="12" t="s">
        <v>34</v>
      </c>
      <c r="AX468" s="12" t="s">
        <v>71</v>
      </c>
      <c r="AY468" s="240" t="s">
        <v>156</v>
      </c>
    </row>
    <row r="469" s="13" customFormat="1">
      <c r="B469" s="241"/>
      <c r="C469" s="242"/>
      <c r="D469" s="227" t="s">
        <v>169</v>
      </c>
      <c r="E469" s="243" t="s">
        <v>1</v>
      </c>
      <c r="F469" s="244" t="s">
        <v>1743</v>
      </c>
      <c r="G469" s="242"/>
      <c r="H469" s="245">
        <v>78.408000000000001</v>
      </c>
      <c r="I469" s="246"/>
      <c r="J469" s="242"/>
      <c r="K469" s="242"/>
      <c r="L469" s="247"/>
      <c r="M469" s="248"/>
      <c r="N469" s="249"/>
      <c r="O469" s="249"/>
      <c r="P469" s="249"/>
      <c r="Q469" s="249"/>
      <c r="R469" s="249"/>
      <c r="S469" s="249"/>
      <c r="T469" s="250"/>
      <c r="AT469" s="251" t="s">
        <v>169</v>
      </c>
      <c r="AU469" s="251" t="s">
        <v>79</v>
      </c>
      <c r="AV469" s="13" t="s">
        <v>79</v>
      </c>
      <c r="AW469" s="13" t="s">
        <v>34</v>
      </c>
      <c r="AX469" s="13" t="s">
        <v>71</v>
      </c>
      <c r="AY469" s="251" t="s">
        <v>156</v>
      </c>
    </row>
    <row r="470" s="14" customFormat="1">
      <c r="B470" s="252"/>
      <c r="C470" s="253"/>
      <c r="D470" s="227" t="s">
        <v>169</v>
      </c>
      <c r="E470" s="254" t="s">
        <v>1</v>
      </c>
      <c r="F470" s="255" t="s">
        <v>174</v>
      </c>
      <c r="G470" s="253"/>
      <c r="H470" s="256">
        <v>9034.6080000000002</v>
      </c>
      <c r="I470" s="257"/>
      <c r="J470" s="253"/>
      <c r="K470" s="253"/>
      <c r="L470" s="258"/>
      <c r="M470" s="259"/>
      <c r="N470" s="260"/>
      <c r="O470" s="260"/>
      <c r="P470" s="260"/>
      <c r="Q470" s="260"/>
      <c r="R470" s="260"/>
      <c r="S470" s="260"/>
      <c r="T470" s="261"/>
      <c r="AT470" s="262" t="s">
        <v>169</v>
      </c>
      <c r="AU470" s="262" t="s">
        <v>79</v>
      </c>
      <c r="AV470" s="14" t="s">
        <v>163</v>
      </c>
      <c r="AW470" s="14" t="s">
        <v>34</v>
      </c>
      <c r="AX470" s="14" t="s">
        <v>21</v>
      </c>
      <c r="AY470" s="262" t="s">
        <v>156</v>
      </c>
    </row>
    <row r="471" s="1" customFormat="1" ht="16.5" customHeight="1">
      <c r="B471" s="37"/>
      <c r="C471" s="215" t="s">
        <v>496</v>
      </c>
      <c r="D471" s="215" t="s">
        <v>158</v>
      </c>
      <c r="E471" s="216" t="s">
        <v>1799</v>
      </c>
      <c r="F471" s="217" t="s">
        <v>1800</v>
      </c>
      <c r="G471" s="218" t="s">
        <v>185</v>
      </c>
      <c r="H471" s="219">
        <v>28</v>
      </c>
      <c r="I471" s="220"/>
      <c r="J471" s="221">
        <f>ROUND(I471*H471,2)</f>
        <v>0</v>
      </c>
      <c r="K471" s="217" t="s">
        <v>162</v>
      </c>
      <c r="L471" s="42"/>
      <c r="M471" s="222" t="s">
        <v>1</v>
      </c>
      <c r="N471" s="223" t="s">
        <v>42</v>
      </c>
      <c r="O471" s="78"/>
      <c r="P471" s="224">
        <f>O471*H471</f>
        <v>0</v>
      </c>
      <c r="Q471" s="224">
        <v>3.43E-05</v>
      </c>
      <c r="R471" s="224">
        <f>Q471*H471</f>
        <v>0.00096040000000000003</v>
      </c>
      <c r="S471" s="224">
        <v>0</v>
      </c>
      <c r="T471" s="225">
        <f>S471*H471</f>
        <v>0</v>
      </c>
      <c r="AR471" s="16" t="s">
        <v>163</v>
      </c>
      <c r="AT471" s="16" t="s">
        <v>158</v>
      </c>
      <c r="AU471" s="16" t="s">
        <v>79</v>
      </c>
      <c r="AY471" s="16" t="s">
        <v>156</v>
      </c>
      <c r="BE471" s="226">
        <f>IF(N471="základní",J471,0)</f>
        <v>0</v>
      </c>
      <c r="BF471" s="226">
        <f>IF(N471="snížená",J471,0)</f>
        <v>0</v>
      </c>
      <c r="BG471" s="226">
        <f>IF(N471="zákl. přenesená",J471,0)</f>
        <v>0</v>
      </c>
      <c r="BH471" s="226">
        <f>IF(N471="sníž. přenesená",J471,0)</f>
        <v>0</v>
      </c>
      <c r="BI471" s="226">
        <f>IF(N471="nulová",J471,0)</f>
        <v>0</v>
      </c>
      <c r="BJ471" s="16" t="s">
        <v>21</v>
      </c>
      <c r="BK471" s="226">
        <f>ROUND(I471*H471,2)</f>
        <v>0</v>
      </c>
      <c r="BL471" s="16" t="s">
        <v>163</v>
      </c>
      <c r="BM471" s="16" t="s">
        <v>1801</v>
      </c>
    </row>
    <row r="472" s="1" customFormat="1">
      <c r="B472" s="37"/>
      <c r="C472" s="38"/>
      <c r="D472" s="227" t="s">
        <v>165</v>
      </c>
      <c r="E472" s="38"/>
      <c r="F472" s="228" t="s">
        <v>1802</v>
      </c>
      <c r="G472" s="38"/>
      <c r="H472" s="38"/>
      <c r="I472" s="142"/>
      <c r="J472" s="38"/>
      <c r="K472" s="38"/>
      <c r="L472" s="42"/>
      <c r="M472" s="229"/>
      <c r="N472" s="78"/>
      <c r="O472" s="78"/>
      <c r="P472" s="78"/>
      <c r="Q472" s="78"/>
      <c r="R472" s="78"/>
      <c r="S472" s="78"/>
      <c r="T472" s="79"/>
      <c r="AT472" s="16" t="s">
        <v>165</v>
      </c>
      <c r="AU472" s="16" t="s">
        <v>79</v>
      </c>
    </row>
    <row r="473" s="1" customFormat="1">
      <c r="B473" s="37"/>
      <c r="C473" s="38"/>
      <c r="D473" s="227" t="s">
        <v>167</v>
      </c>
      <c r="E473" s="38"/>
      <c r="F473" s="230" t="s">
        <v>1331</v>
      </c>
      <c r="G473" s="38"/>
      <c r="H473" s="38"/>
      <c r="I473" s="142"/>
      <c r="J473" s="38"/>
      <c r="K473" s="38"/>
      <c r="L473" s="42"/>
      <c r="M473" s="229"/>
      <c r="N473" s="78"/>
      <c r="O473" s="78"/>
      <c r="P473" s="78"/>
      <c r="Q473" s="78"/>
      <c r="R473" s="78"/>
      <c r="S473" s="78"/>
      <c r="T473" s="79"/>
      <c r="AT473" s="16" t="s">
        <v>167</v>
      </c>
      <c r="AU473" s="16" t="s">
        <v>79</v>
      </c>
    </row>
    <row r="474" s="1" customFormat="1">
      <c r="B474" s="37"/>
      <c r="C474" s="38"/>
      <c r="D474" s="227" t="s">
        <v>189</v>
      </c>
      <c r="E474" s="38"/>
      <c r="F474" s="230" t="s">
        <v>1803</v>
      </c>
      <c r="G474" s="38"/>
      <c r="H474" s="38"/>
      <c r="I474" s="142"/>
      <c r="J474" s="38"/>
      <c r="K474" s="38"/>
      <c r="L474" s="42"/>
      <c r="M474" s="229"/>
      <c r="N474" s="78"/>
      <c r="O474" s="78"/>
      <c r="P474" s="78"/>
      <c r="Q474" s="78"/>
      <c r="R474" s="78"/>
      <c r="S474" s="78"/>
      <c r="T474" s="79"/>
      <c r="AT474" s="16" t="s">
        <v>189</v>
      </c>
      <c r="AU474" s="16" t="s">
        <v>79</v>
      </c>
    </row>
    <row r="475" s="12" customFormat="1">
      <c r="B475" s="231"/>
      <c r="C475" s="232"/>
      <c r="D475" s="227" t="s">
        <v>169</v>
      </c>
      <c r="E475" s="233" t="s">
        <v>1</v>
      </c>
      <c r="F475" s="234" t="s">
        <v>1804</v>
      </c>
      <c r="G475" s="232"/>
      <c r="H475" s="233" t="s">
        <v>1</v>
      </c>
      <c r="I475" s="235"/>
      <c r="J475" s="232"/>
      <c r="K475" s="232"/>
      <c r="L475" s="236"/>
      <c r="M475" s="237"/>
      <c r="N475" s="238"/>
      <c r="O475" s="238"/>
      <c r="P475" s="238"/>
      <c r="Q475" s="238"/>
      <c r="R475" s="238"/>
      <c r="S475" s="238"/>
      <c r="T475" s="239"/>
      <c r="AT475" s="240" t="s">
        <v>169</v>
      </c>
      <c r="AU475" s="240" t="s">
        <v>79</v>
      </c>
      <c r="AV475" s="12" t="s">
        <v>21</v>
      </c>
      <c r="AW475" s="12" t="s">
        <v>34</v>
      </c>
      <c r="AX475" s="12" t="s">
        <v>71</v>
      </c>
      <c r="AY475" s="240" t="s">
        <v>156</v>
      </c>
    </row>
    <row r="476" s="13" customFormat="1">
      <c r="B476" s="241"/>
      <c r="C476" s="242"/>
      <c r="D476" s="227" t="s">
        <v>169</v>
      </c>
      <c r="E476" s="243" t="s">
        <v>1</v>
      </c>
      <c r="F476" s="244" t="s">
        <v>1805</v>
      </c>
      <c r="G476" s="242"/>
      <c r="H476" s="245">
        <v>16</v>
      </c>
      <c r="I476" s="246"/>
      <c r="J476" s="242"/>
      <c r="K476" s="242"/>
      <c r="L476" s="247"/>
      <c r="M476" s="248"/>
      <c r="N476" s="249"/>
      <c r="O476" s="249"/>
      <c r="P476" s="249"/>
      <c r="Q476" s="249"/>
      <c r="R476" s="249"/>
      <c r="S476" s="249"/>
      <c r="T476" s="250"/>
      <c r="AT476" s="251" t="s">
        <v>169</v>
      </c>
      <c r="AU476" s="251" t="s">
        <v>79</v>
      </c>
      <c r="AV476" s="13" t="s">
        <v>79</v>
      </c>
      <c r="AW476" s="13" t="s">
        <v>34</v>
      </c>
      <c r="AX476" s="13" t="s">
        <v>71</v>
      </c>
      <c r="AY476" s="251" t="s">
        <v>156</v>
      </c>
    </row>
    <row r="477" s="12" customFormat="1">
      <c r="B477" s="231"/>
      <c r="C477" s="232"/>
      <c r="D477" s="227" t="s">
        <v>169</v>
      </c>
      <c r="E477" s="233" t="s">
        <v>1</v>
      </c>
      <c r="F477" s="234" t="s">
        <v>1806</v>
      </c>
      <c r="G477" s="232"/>
      <c r="H477" s="233" t="s">
        <v>1</v>
      </c>
      <c r="I477" s="235"/>
      <c r="J477" s="232"/>
      <c r="K477" s="232"/>
      <c r="L477" s="236"/>
      <c r="M477" s="237"/>
      <c r="N477" s="238"/>
      <c r="O477" s="238"/>
      <c r="P477" s="238"/>
      <c r="Q477" s="238"/>
      <c r="R477" s="238"/>
      <c r="S477" s="238"/>
      <c r="T477" s="239"/>
      <c r="AT477" s="240" t="s">
        <v>169</v>
      </c>
      <c r="AU477" s="240" t="s">
        <v>79</v>
      </c>
      <c r="AV477" s="12" t="s">
        <v>21</v>
      </c>
      <c r="AW477" s="12" t="s">
        <v>34</v>
      </c>
      <c r="AX477" s="12" t="s">
        <v>71</v>
      </c>
      <c r="AY477" s="240" t="s">
        <v>156</v>
      </c>
    </row>
    <row r="478" s="13" customFormat="1">
      <c r="B478" s="241"/>
      <c r="C478" s="242"/>
      <c r="D478" s="227" t="s">
        <v>169</v>
      </c>
      <c r="E478" s="243" t="s">
        <v>1</v>
      </c>
      <c r="F478" s="244" t="s">
        <v>1807</v>
      </c>
      <c r="G478" s="242"/>
      <c r="H478" s="245">
        <v>4</v>
      </c>
      <c r="I478" s="246"/>
      <c r="J478" s="242"/>
      <c r="K478" s="242"/>
      <c r="L478" s="247"/>
      <c r="M478" s="248"/>
      <c r="N478" s="249"/>
      <c r="O478" s="249"/>
      <c r="P478" s="249"/>
      <c r="Q478" s="249"/>
      <c r="R478" s="249"/>
      <c r="S478" s="249"/>
      <c r="T478" s="250"/>
      <c r="AT478" s="251" t="s">
        <v>169</v>
      </c>
      <c r="AU478" s="251" t="s">
        <v>79</v>
      </c>
      <c r="AV478" s="13" t="s">
        <v>79</v>
      </c>
      <c r="AW478" s="13" t="s">
        <v>34</v>
      </c>
      <c r="AX478" s="13" t="s">
        <v>71</v>
      </c>
      <c r="AY478" s="251" t="s">
        <v>156</v>
      </c>
    </row>
    <row r="479" s="12" customFormat="1">
      <c r="B479" s="231"/>
      <c r="C479" s="232"/>
      <c r="D479" s="227" t="s">
        <v>169</v>
      </c>
      <c r="E479" s="233" t="s">
        <v>1</v>
      </c>
      <c r="F479" s="234" t="s">
        <v>1808</v>
      </c>
      <c r="G479" s="232"/>
      <c r="H479" s="233" t="s">
        <v>1</v>
      </c>
      <c r="I479" s="235"/>
      <c r="J479" s="232"/>
      <c r="K479" s="232"/>
      <c r="L479" s="236"/>
      <c r="M479" s="237"/>
      <c r="N479" s="238"/>
      <c r="O479" s="238"/>
      <c r="P479" s="238"/>
      <c r="Q479" s="238"/>
      <c r="R479" s="238"/>
      <c r="S479" s="238"/>
      <c r="T479" s="239"/>
      <c r="AT479" s="240" t="s">
        <v>169</v>
      </c>
      <c r="AU479" s="240" t="s">
        <v>79</v>
      </c>
      <c r="AV479" s="12" t="s">
        <v>21</v>
      </c>
      <c r="AW479" s="12" t="s">
        <v>34</v>
      </c>
      <c r="AX479" s="12" t="s">
        <v>71</v>
      </c>
      <c r="AY479" s="240" t="s">
        <v>156</v>
      </c>
    </row>
    <row r="480" s="13" customFormat="1">
      <c r="B480" s="241"/>
      <c r="C480" s="242"/>
      <c r="D480" s="227" t="s">
        <v>169</v>
      </c>
      <c r="E480" s="243" t="s">
        <v>1</v>
      </c>
      <c r="F480" s="244" t="s">
        <v>778</v>
      </c>
      <c r="G480" s="242"/>
      <c r="H480" s="245">
        <v>4</v>
      </c>
      <c r="I480" s="246"/>
      <c r="J480" s="242"/>
      <c r="K480" s="242"/>
      <c r="L480" s="247"/>
      <c r="M480" s="248"/>
      <c r="N480" s="249"/>
      <c r="O480" s="249"/>
      <c r="P480" s="249"/>
      <c r="Q480" s="249"/>
      <c r="R480" s="249"/>
      <c r="S480" s="249"/>
      <c r="T480" s="250"/>
      <c r="AT480" s="251" t="s">
        <v>169</v>
      </c>
      <c r="AU480" s="251" t="s">
        <v>79</v>
      </c>
      <c r="AV480" s="13" t="s">
        <v>79</v>
      </c>
      <c r="AW480" s="13" t="s">
        <v>34</v>
      </c>
      <c r="AX480" s="13" t="s">
        <v>71</v>
      </c>
      <c r="AY480" s="251" t="s">
        <v>156</v>
      </c>
    </row>
    <row r="481" s="12" customFormat="1">
      <c r="B481" s="231"/>
      <c r="C481" s="232"/>
      <c r="D481" s="227" t="s">
        <v>169</v>
      </c>
      <c r="E481" s="233" t="s">
        <v>1</v>
      </c>
      <c r="F481" s="234" t="s">
        <v>1809</v>
      </c>
      <c r="G481" s="232"/>
      <c r="H481" s="233" t="s">
        <v>1</v>
      </c>
      <c r="I481" s="235"/>
      <c r="J481" s="232"/>
      <c r="K481" s="232"/>
      <c r="L481" s="236"/>
      <c r="M481" s="237"/>
      <c r="N481" s="238"/>
      <c r="O481" s="238"/>
      <c r="P481" s="238"/>
      <c r="Q481" s="238"/>
      <c r="R481" s="238"/>
      <c r="S481" s="238"/>
      <c r="T481" s="239"/>
      <c r="AT481" s="240" t="s">
        <v>169</v>
      </c>
      <c r="AU481" s="240" t="s">
        <v>79</v>
      </c>
      <c r="AV481" s="12" t="s">
        <v>21</v>
      </c>
      <c r="AW481" s="12" t="s">
        <v>34</v>
      </c>
      <c r="AX481" s="12" t="s">
        <v>71</v>
      </c>
      <c r="AY481" s="240" t="s">
        <v>156</v>
      </c>
    </row>
    <row r="482" s="13" customFormat="1">
      <c r="B482" s="241"/>
      <c r="C482" s="242"/>
      <c r="D482" s="227" t="s">
        <v>169</v>
      </c>
      <c r="E482" s="243" t="s">
        <v>1</v>
      </c>
      <c r="F482" s="244" t="s">
        <v>778</v>
      </c>
      <c r="G482" s="242"/>
      <c r="H482" s="245">
        <v>4</v>
      </c>
      <c r="I482" s="246"/>
      <c r="J482" s="242"/>
      <c r="K482" s="242"/>
      <c r="L482" s="247"/>
      <c r="M482" s="248"/>
      <c r="N482" s="249"/>
      <c r="O482" s="249"/>
      <c r="P482" s="249"/>
      <c r="Q482" s="249"/>
      <c r="R482" s="249"/>
      <c r="S482" s="249"/>
      <c r="T482" s="250"/>
      <c r="AT482" s="251" t="s">
        <v>169</v>
      </c>
      <c r="AU482" s="251" t="s">
        <v>79</v>
      </c>
      <c r="AV482" s="13" t="s">
        <v>79</v>
      </c>
      <c r="AW482" s="13" t="s">
        <v>34</v>
      </c>
      <c r="AX482" s="13" t="s">
        <v>71</v>
      </c>
      <c r="AY482" s="251" t="s">
        <v>156</v>
      </c>
    </row>
    <row r="483" s="14" customFormat="1">
      <c r="B483" s="252"/>
      <c r="C483" s="253"/>
      <c r="D483" s="227" t="s">
        <v>169</v>
      </c>
      <c r="E483" s="254" t="s">
        <v>1</v>
      </c>
      <c r="F483" s="255" t="s">
        <v>174</v>
      </c>
      <c r="G483" s="253"/>
      <c r="H483" s="256">
        <v>28</v>
      </c>
      <c r="I483" s="257"/>
      <c r="J483" s="253"/>
      <c r="K483" s="253"/>
      <c r="L483" s="258"/>
      <c r="M483" s="259"/>
      <c r="N483" s="260"/>
      <c r="O483" s="260"/>
      <c r="P483" s="260"/>
      <c r="Q483" s="260"/>
      <c r="R483" s="260"/>
      <c r="S483" s="260"/>
      <c r="T483" s="261"/>
      <c r="AT483" s="262" t="s">
        <v>169</v>
      </c>
      <c r="AU483" s="262" t="s">
        <v>79</v>
      </c>
      <c r="AV483" s="14" t="s">
        <v>163</v>
      </c>
      <c r="AW483" s="14" t="s">
        <v>34</v>
      </c>
      <c r="AX483" s="14" t="s">
        <v>21</v>
      </c>
      <c r="AY483" s="262" t="s">
        <v>156</v>
      </c>
    </row>
    <row r="484" s="1" customFormat="1" ht="16.5" customHeight="1">
      <c r="B484" s="37"/>
      <c r="C484" s="215" t="s">
        <v>516</v>
      </c>
      <c r="D484" s="215" t="s">
        <v>158</v>
      </c>
      <c r="E484" s="216" t="s">
        <v>1810</v>
      </c>
      <c r="F484" s="217" t="s">
        <v>1811</v>
      </c>
      <c r="G484" s="218" t="s">
        <v>161</v>
      </c>
      <c r="H484" s="219">
        <v>24</v>
      </c>
      <c r="I484" s="220"/>
      <c r="J484" s="221">
        <f>ROUND(I484*H484,2)</f>
        <v>0</v>
      </c>
      <c r="K484" s="217" t="s">
        <v>162</v>
      </c>
      <c r="L484" s="42"/>
      <c r="M484" s="222" t="s">
        <v>1</v>
      </c>
      <c r="N484" s="223" t="s">
        <v>42</v>
      </c>
      <c r="O484" s="78"/>
      <c r="P484" s="224">
        <f>O484*H484</f>
        <v>0</v>
      </c>
      <c r="Q484" s="224">
        <v>0</v>
      </c>
      <c r="R484" s="224">
        <f>Q484*H484</f>
        <v>0</v>
      </c>
      <c r="S484" s="224">
        <v>0.00050000000000000001</v>
      </c>
      <c r="T484" s="225">
        <f>S484*H484</f>
        <v>0.012</v>
      </c>
      <c r="AR484" s="16" t="s">
        <v>163</v>
      </c>
      <c r="AT484" s="16" t="s">
        <v>158</v>
      </c>
      <c r="AU484" s="16" t="s">
        <v>79</v>
      </c>
      <c r="AY484" s="16" t="s">
        <v>156</v>
      </c>
      <c r="BE484" s="226">
        <f>IF(N484="základní",J484,0)</f>
        <v>0</v>
      </c>
      <c r="BF484" s="226">
        <f>IF(N484="snížená",J484,0)</f>
        <v>0</v>
      </c>
      <c r="BG484" s="226">
        <f>IF(N484="zákl. přenesená",J484,0)</f>
        <v>0</v>
      </c>
      <c r="BH484" s="226">
        <f>IF(N484="sníž. přenesená",J484,0)</f>
        <v>0</v>
      </c>
      <c r="BI484" s="226">
        <f>IF(N484="nulová",J484,0)</f>
        <v>0</v>
      </c>
      <c r="BJ484" s="16" t="s">
        <v>21</v>
      </c>
      <c r="BK484" s="226">
        <f>ROUND(I484*H484,2)</f>
        <v>0</v>
      </c>
      <c r="BL484" s="16" t="s">
        <v>163</v>
      </c>
      <c r="BM484" s="16" t="s">
        <v>1812</v>
      </c>
    </row>
    <row r="485" s="1" customFormat="1">
      <c r="B485" s="37"/>
      <c r="C485" s="38"/>
      <c r="D485" s="227" t="s">
        <v>165</v>
      </c>
      <c r="E485" s="38"/>
      <c r="F485" s="228" t="s">
        <v>1813</v>
      </c>
      <c r="G485" s="38"/>
      <c r="H485" s="38"/>
      <c r="I485" s="142"/>
      <c r="J485" s="38"/>
      <c r="K485" s="38"/>
      <c r="L485" s="42"/>
      <c r="M485" s="229"/>
      <c r="N485" s="78"/>
      <c r="O485" s="78"/>
      <c r="P485" s="78"/>
      <c r="Q485" s="78"/>
      <c r="R485" s="78"/>
      <c r="S485" s="78"/>
      <c r="T485" s="79"/>
      <c r="AT485" s="16" t="s">
        <v>165</v>
      </c>
      <c r="AU485" s="16" t="s">
        <v>79</v>
      </c>
    </row>
    <row r="486" s="1" customFormat="1">
      <c r="B486" s="37"/>
      <c r="C486" s="38"/>
      <c r="D486" s="227" t="s">
        <v>189</v>
      </c>
      <c r="E486" s="38"/>
      <c r="F486" s="230" t="s">
        <v>1814</v>
      </c>
      <c r="G486" s="38"/>
      <c r="H486" s="38"/>
      <c r="I486" s="142"/>
      <c r="J486" s="38"/>
      <c r="K486" s="38"/>
      <c r="L486" s="42"/>
      <c r="M486" s="229"/>
      <c r="N486" s="78"/>
      <c r="O486" s="78"/>
      <c r="P486" s="78"/>
      <c r="Q486" s="78"/>
      <c r="R486" s="78"/>
      <c r="S486" s="78"/>
      <c r="T486" s="79"/>
      <c r="AT486" s="16" t="s">
        <v>189</v>
      </c>
      <c r="AU486" s="16" t="s">
        <v>79</v>
      </c>
    </row>
    <row r="487" s="13" customFormat="1">
      <c r="B487" s="241"/>
      <c r="C487" s="242"/>
      <c r="D487" s="227" t="s">
        <v>169</v>
      </c>
      <c r="E487" s="243" t="s">
        <v>1</v>
      </c>
      <c r="F487" s="244" t="s">
        <v>1815</v>
      </c>
      <c r="G487" s="242"/>
      <c r="H487" s="245">
        <v>24</v>
      </c>
      <c r="I487" s="246"/>
      <c r="J487" s="242"/>
      <c r="K487" s="242"/>
      <c r="L487" s="247"/>
      <c r="M487" s="248"/>
      <c r="N487" s="249"/>
      <c r="O487" s="249"/>
      <c r="P487" s="249"/>
      <c r="Q487" s="249"/>
      <c r="R487" s="249"/>
      <c r="S487" s="249"/>
      <c r="T487" s="250"/>
      <c r="AT487" s="251" t="s">
        <v>169</v>
      </c>
      <c r="AU487" s="251" t="s">
        <v>79</v>
      </c>
      <c r="AV487" s="13" t="s">
        <v>79</v>
      </c>
      <c r="AW487" s="13" t="s">
        <v>34</v>
      </c>
      <c r="AX487" s="13" t="s">
        <v>21</v>
      </c>
      <c r="AY487" s="251" t="s">
        <v>156</v>
      </c>
    </row>
    <row r="488" s="1" customFormat="1" ht="16.5" customHeight="1">
      <c r="B488" s="37"/>
      <c r="C488" s="215" t="s">
        <v>523</v>
      </c>
      <c r="D488" s="215" t="s">
        <v>158</v>
      </c>
      <c r="E488" s="216" t="s">
        <v>1816</v>
      </c>
      <c r="F488" s="217" t="s">
        <v>1817</v>
      </c>
      <c r="G488" s="218" t="s">
        <v>1818</v>
      </c>
      <c r="H488" s="219">
        <v>2</v>
      </c>
      <c r="I488" s="220"/>
      <c r="J488" s="221">
        <f>ROUND(I488*H488,2)</f>
        <v>0</v>
      </c>
      <c r="K488" s="217" t="s">
        <v>162</v>
      </c>
      <c r="L488" s="42"/>
      <c r="M488" s="222" t="s">
        <v>1</v>
      </c>
      <c r="N488" s="223" t="s">
        <v>42</v>
      </c>
      <c r="O488" s="78"/>
      <c r="P488" s="224">
        <f>O488*H488</f>
        <v>0</v>
      </c>
      <c r="Q488" s="224">
        <v>0.00029500000000000001</v>
      </c>
      <c r="R488" s="224">
        <f>Q488*H488</f>
        <v>0.00059000000000000003</v>
      </c>
      <c r="S488" s="224">
        <v>0</v>
      </c>
      <c r="T488" s="225">
        <f>S488*H488</f>
        <v>0</v>
      </c>
      <c r="AR488" s="16" t="s">
        <v>163</v>
      </c>
      <c r="AT488" s="16" t="s">
        <v>158</v>
      </c>
      <c r="AU488" s="16" t="s">
        <v>79</v>
      </c>
      <c r="AY488" s="16" t="s">
        <v>156</v>
      </c>
      <c r="BE488" s="226">
        <f>IF(N488="základní",J488,0)</f>
        <v>0</v>
      </c>
      <c r="BF488" s="226">
        <f>IF(N488="snížená",J488,0)</f>
        <v>0</v>
      </c>
      <c r="BG488" s="226">
        <f>IF(N488="zákl. přenesená",J488,0)</f>
        <v>0</v>
      </c>
      <c r="BH488" s="226">
        <f>IF(N488="sníž. přenesená",J488,0)</f>
        <v>0</v>
      </c>
      <c r="BI488" s="226">
        <f>IF(N488="nulová",J488,0)</f>
        <v>0</v>
      </c>
      <c r="BJ488" s="16" t="s">
        <v>21</v>
      </c>
      <c r="BK488" s="226">
        <f>ROUND(I488*H488,2)</f>
        <v>0</v>
      </c>
      <c r="BL488" s="16" t="s">
        <v>163</v>
      </c>
      <c r="BM488" s="16" t="s">
        <v>1819</v>
      </c>
    </row>
    <row r="489" s="1" customFormat="1">
      <c r="B489" s="37"/>
      <c r="C489" s="38"/>
      <c r="D489" s="227" t="s">
        <v>165</v>
      </c>
      <c r="E489" s="38"/>
      <c r="F489" s="228" t="s">
        <v>1820</v>
      </c>
      <c r="G489" s="38"/>
      <c r="H489" s="38"/>
      <c r="I489" s="142"/>
      <c r="J489" s="38"/>
      <c r="K489" s="38"/>
      <c r="L489" s="42"/>
      <c r="M489" s="229"/>
      <c r="N489" s="78"/>
      <c r="O489" s="78"/>
      <c r="P489" s="78"/>
      <c r="Q489" s="78"/>
      <c r="R489" s="78"/>
      <c r="S489" s="78"/>
      <c r="T489" s="79"/>
      <c r="AT489" s="16" t="s">
        <v>165</v>
      </c>
      <c r="AU489" s="16" t="s">
        <v>79</v>
      </c>
    </row>
    <row r="490" s="1" customFormat="1">
      <c r="B490" s="37"/>
      <c r="C490" s="38"/>
      <c r="D490" s="227" t="s">
        <v>167</v>
      </c>
      <c r="E490" s="38"/>
      <c r="F490" s="230" t="s">
        <v>1821</v>
      </c>
      <c r="G490" s="38"/>
      <c r="H490" s="38"/>
      <c r="I490" s="142"/>
      <c r="J490" s="38"/>
      <c r="K490" s="38"/>
      <c r="L490" s="42"/>
      <c r="M490" s="229"/>
      <c r="N490" s="78"/>
      <c r="O490" s="78"/>
      <c r="P490" s="78"/>
      <c r="Q490" s="78"/>
      <c r="R490" s="78"/>
      <c r="S490" s="78"/>
      <c r="T490" s="79"/>
      <c r="AT490" s="16" t="s">
        <v>167</v>
      </c>
      <c r="AU490" s="16" t="s">
        <v>79</v>
      </c>
    </row>
    <row r="491" s="1" customFormat="1">
      <c r="B491" s="37"/>
      <c r="C491" s="38"/>
      <c r="D491" s="227" t="s">
        <v>189</v>
      </c>
      <c r="E491" s="38"/>
      <c r="F491" s="230" t="s">
        <v>1822</v>
      </c>
      <c r="G491" s="38"/>
      <c r="H491" s="38"/>
      <c r="I491" s="142"/>
      <c r="J491" s="38"/>
      <c r="K491" s="38"/>
      <c r="L491" s="42"/>
      <c r="M491" s="229"/>
      <c r="N491" s="78"/>
      <c r="O491" s="78"/>
      <c r="P491" s="78"/>
      <c r="Q491" s="78"/>
      <c r="R491" s="78"/>
      <c r="S491" s="78"/>
      <c r="T491" s="79"/>
      <c r="AT491" s="16" t="s">
        <v>189</v>
      </c>
      <c r="AU491" s="16" t="s">
        <v>79</v>
      </c>
    </row>
    <row r="492" s="13" customFormat="1">
      <c r="B492" s="241"/>
      <c r="C492" s="242"/>
      <c r="D492" s="227" t="s">
        <v>169</v>
      </c>
      <c r="E492" s="243" t="s">
        <v>1</v>
      </c>
      <c r="F492" s="244" t="s">
        <v>811</v>
      </c>
      <c r="G492" s="242"/>
      <c r="H492" s="245">
        <v>2</v>
      </c>
      <c r="I492" s="246"/>
      <c r="J492" s="242"/>
      <c r="K492" s="242"/>
      <c r="L492" s="247"/>
      <c r="M492" s="248"/>
      <c r="N492" s="249"/>
      <c r="O492" s="249"/>
      <c r="P492" s="249"/>
      <c r="Q492" s="249"/>
      <c r="R492" s="249"/>
      <c r="S492" s="249"/>
      <c r="T492" s="250"/>
      <c r="AT492" s="251" t="s">
        <v>169</v>
      </c>
      <c r="AU492" s="251" t="s">
        <v>79</v>
      </c>
      <c r="AV492" s="13" t="s">
        <v>79</v>
      </c>
      <c r="AW492" s="13" t="s">
        <v>34</v>
      </c>
      <c r="AX492" s="13" t="s">
        <v>21</v>
      </c>
      <c r="AY492" s="251" t="s">
        <v>156</v>
      </c>
    </row>
    <row r="493" s="1" customFormat="1" ht="16.5" customHeight="1">
      <c r="B493" s="37"/>
      <c r="C493" s="215" t="s">
        <v>531</v>
      </c>
      <c r="D493" s="215" t="s">
        <v>158</v>
      </c>
      <c r="E493" s="216" t="s">
        <v>1823</v>
      </c>
      <c r="F493" s="217" t="s">
        <v>1824</v>
      </c>
      <c r="G493" s="218" t="s">
        <v>519</v>
      </c>
      <c r="H493" s="219">
        <v>8</v>
      </c>
      <c r="I493" s="220"/>
      <c r="J493" s="221">
        <f>ROUND(I493*H493,2)</f>
        <v>0</v>
      </c>
      <c r="K493" s="217" t="s">
        <v>162</v>
      </c>
      <c r="L493" s="42"/>
      <c r="M493" s="222" t="s">
        <v>1</v>
      </c>
      <c r="N493" s="223" t="s">
        <v>42</v>
      </c>
      <c r="O493" s="78"/>
      <c r="P493" s="224">
        <f>O493*H493</f>
        <v>0</v>
      </c>
      <c r="Q493" s="224">
        <v>6.0000000000000002E-05</v>
      </c>
      <c r="R493" s="224">
        <f>Q493*H493</f>
        <v>0.00048000000000000001</v>
      </c>
      <c r="S493" s="224">
        <v>0</v>
      </c>
      <c r="T493" s="225">
        <f>S493*H493</f>
        <v>0</v>
      </c>
      <c r="AR493" s="16" t="s">
        <v>163</v>
      </c>
      <c r="AT493" s="16" t="s">
        <v>158</v>
      </c>
      <c r="AU493" s="16" t="s">
        <v>79</v>
      </c>
      <c r="AY493" s="16" t="s">
        <v>156</v>
      </c>
      <c r="BE493" s="226">
        <f>IF(N493="základní",J493,0)</f>
        <v>0</v>
      </c>
      <c r="BF493" s="226">
        <f>IF(N493="snížená",J493,0)</f>
        <v>0</v>
      </c>
      <c r="BG493" s="226">
        <f>IF(N493="zákl. přenesená",J493,0)</f>
        <v>0</v>
      </c>
      <c r="BH493" s="226">
        <f>IF(N493="sníž. přenesená",J493,0)</f>
        <v>0</v>
      </c>
      <c r="BI493" s="226">
        <f>IF(N493="nulová",J493,0)</f>
        <v>0</v>
      </c>
      <c r="BJ493" s="16" t="s">
        <v>21</v>
      </c>
      <c r="BK493" s="226">
        <f>ROUND(I493*H493,2)</f>
        <v>0</v>
      </c>
      <c r="BL493" s="16" t="s">
        <v>163</v>
      </c>
      <c r="BM493" s="16" t="s">
        <v>1825</v>
      </c>
    </row>
    <row r="494" s="1" customFormat="1">
      <c r="B494" s="37"/>
      <c r="C494" s="38"/>
      <c r="D494" s="227" t="s">
        <v>165</v>
      </c>
      <c r="E494" s="38"/>
      <c r="F494" s="228" t="s">
        <v>1826</v>
      </c>
      <c r="G494" s="38"/>
      <c r="H494" s="38"/>
      <c r="I494" s="142"/>
      <c r="J494" s="38"/>
      <c r="K494" s="38"/>
      <c r="L494" s="42"/>
      <c r="M494" s="229"/>
      <c r="N494" s="78"/>
      <c r="O494" s="78"/>
      <c r="P494" s="78"/>
      <c r="Q494" s="78"/>
      <c r="R494" s="78"/>
      <c r="S494" s="78"/>
      <c r="T494" s="79"/>
      <c r="AT494" s="16" t="s">
        <v>165</v>
      </c>
      <c r="AU494" s="16" t="s">
        <v>79</v>
      </c>
    </row>
    <row r="495" s="1" customFormat="1">
      <c r="B495" s="37"/>
      <c r="C495" s="38"/>
      <c r="D495" s="227" t="s">
        <v>167</v>
      </c>
      <c r="E495" s="38"/>
      <c r="F495" s="230" t="s">
        <v>1821</v>
      </c>
      <c r="G495" s="38"/>
      <c r="H495" s="38"/>
      <c r="I495" s="142"/>
      <c r="J495" s="38"/>
      <c r="K495" s="38"/>
      <c r="L495" s="42"/>
      <c r="M495" s="229"/>
      <c r="N495" s="78"/>
      <c r="O495" s="78"/>
      <c r="P495" s="78"/>
      <c r="Q495" s="78"/>
      <c r="R495" s="78"/>
      <c r="S495" s="78"/>
      <c r="T495" s="79"/>
      <c r="AT495" s="16" t="s">
        <v>167</v>
      </c>
      <c r="AU495" s="16" t="s">
        <v>79</v>
      </c>
    </row>
    <row r="496" s="1" customFormat="1">
      <c r="B496" s="37"/>
      <c r="C496" s="38"/>
      <c r="D496" s="227" t="s">
        <v>189</v>
      </c>
      <c r="E496" s="38"/>
      <c r="F496" s="230" t="s">
        <v>1827</v>
      </c>
      <c r="G496" s="38"/>
      <c r="H496" s="38"/>
      <c r="I496" s="142"/>
      <c r="J496" s="38"/>
      <c r="K496" s="38"/>
      <c r="L496" s="42"/>
      <c r="M496" s="229"/>
      <c r="N496" s="78"/>
      <c r="O496" s="78"/>
      <c r="P496" s="78"/>
      <c r="Q496" s="78"/>
      <c r="R496" s="78"/>
      <c r="S496" s="78"/>
      <c r="T496" s="79"/>
      <c r="AT496" s="16" t="s">
        <v>189</v>
      </c>
      <c r="AU496" s="16" t="s">
        <v>79</v>
      </c>
    </row>
    <row r="497" s="13" customFormat="1">
      <c r="B497" s="241"/>
      <c r="C497" s="242"/>
      <c r="D497" s="227" t="s">
        <v>169</v>
      </c>
      <c r="E497" s="243" t="s">
        <v>1</v>
      </c>
      <c r="F497" s="244" t="s">
        <v>1828</v>
      </c>
      <c r="G497" s="242"/>
      <c r="H497" s="245">
        <v>8</v>
      </c>
      <c r="I497" s="246"/>
      <c r="J497" s="242"/>
      <c r="K497" s="242"/>
      <c r="L497" s="247"/>
      <c r="M497" s="248"/>
      <c r="N497" s="249"/>
      <c r="O497" s="249"/>
      <c r="P497" s="249"/>
      <c r="Q497" s="249"/>
      <c r="R497" s="249"/>
      <c r="S497" s="249"/>
      <c r="T497" s="250"/>
      <c r="AT497" s="251" t="s">
        <v>169</v>
      </c>
      <c r="AU497" s="251" t="s">
        <v>79</v>
      </c>
      <c r="AV497" s="13" t="s">
        <v>79</v>
      </c>
      <c r="AW497" s="13" t="s">
        <v>34</v>
      </c>
      <c r="AX497" s="13" t="s">
        <v>21</v>
      </c>
      <c r="AY497" s="251" t="s">
        <v>156</v>
      </c>
    </row>
    <row r="498" s="1" customFormat="1" ht="16.5" customHeight="1">
      <c r="B498" s="37"/>
      <c r="C498" s="215" t="s">
        <v>538</v>
      </c>
      <c r="D498" s="215" t="s">
        <v>158</v>
      </c>
      <c r="E498" s="216" t="s">
        <v>532</v>
      </c>
      <c r="F498" s="217" t="s">
        <v>533</v>
      </c>
      <c r="G498" s="218" t="s">
        <v>161</v>
      </c>
      <c r="H498" s="219">
        <v>66.060000000000002</v>
      </c>
      <c r="I498" s="220"/>
      <c r="J498" s="221">
        <f>ROUND(I498*H498,2)</f>
        <v>0</v>
      </c>
      <c r="K498" s="217" t="s">
        <v>162</v>
      </c>
      <c r="L498" s="42"/>
      <c r="M498" s="222" t="s">
        <v>1</v>
      </c>
      <c r="N498" s="223" t="s">
        <v>42</v>
      </c>
      <c r="O498" s="78"/>
      <c r="P498" s="224">
        <f>O498*H498</f>
        <v>0</v>
      </c>
      <c r="Q498" s="224">
        <v>0</v>
      </c>
      <c r="R498" s="224">
        <f>Q498*H498</f>
        <v>0</v>
      </c>
      <c r="S498" s="224">
        <v>0</v>
      </c>
      <c r="T498" s="225">
        <f>S498*H498</f>
        <v>0</v>
      </c>
      <c r="AR498" s="16" t="s">
        <v>163</v>
      </c>
      <c r="AT498" s="16" t="s">
        <v>158</v>
      </c>
      <c r="AU498" s="16" t="s">
        <v>79</v>
      </c>
      <c r="AY498" s="16" t="s">
        <v>156</v>
      </c>
      <c r="BE498" s="226">
        <f>IF(N498="základní",J498,0)</f>
        <v>0</v>
      </c>
      <c r="BF498" s="226">
        <f>IF(N498="snížená",J498,0)</f>
        <v>0</v>
      </c>
      <c r="BG498" s="226">
        <f>IF(N498="zákl. přenesená",J498,0)</f>
        <v>0</v>
      </c>
      <c r="BH498" s="226">
        <f>IF(N498="sníž. přenesená",J498,0)</f>
        <v>0</v>
      </c>
      <c r="BI498" s="226">
        <f>IF(N498="nulová",J498,0)</f>
        <v>0</v>
      </c>
      <c r="BJ498" s="16" t="s">
        <v>21</v>
      </c>
      <c r="BK498" s="226">
        <f>ROUND(I498*H498,2)</f>
        <v>0</v>
      </c>
      <c r="BL498" s="16" t="s">
        <v>163</v>
      </c>
      <c r="BM498" s="16" t="s">
        <v>1829</v>
      </c>
    </row>
    <row r="499" s="1" customFormat="1">
      <c r="B499" s="37"/>
      <c r="C499" s="38"/>
      <c r="D499" s="227" t="s">
        <v>165</v>
      </c>
      <c r="E499" s="38"/>
      <c r="F499" s="228" t="s">
        <v>535</v>
      </c>
      <c r="G499" s="38"/>
      <c r="H499" s="38"/>
      <c r="I499" s="142"/>
      <c r="J499" s="38"/>
      <c r="K499" s="38"/>
      <c r="L499" s="42"/>
      <c r="M499" s="229"/>
      <c r="N499" s="78"/>
      <c r="O499" s="78"/>
      <c r="P499" s="78"/>
      <c r="Q499" s="78"/>
      <c r="R499" s="78"/>
      <c r="S499" s="78"/>
      <c r="T499" s="79"/>
      <c r="AT499" s="16" t="s">
        <v>165</v>
      </c>
      <c r="AU499" s="16" t="s">
        <v>79</v>
      </c>
    </row>
    <row r="500" s="1" customFormat="1">
      <c r="B500" s="37"/>
      <c r="C500" s="38"/>
      <c r="D500" s="227" t="s">
        <v>167</v>
      </c>
      <c r="E500" s="38"/>
      <c r="F500" s="230" t="s">
        <v>536</v>
      </c>
      <c r="G500" s="38"/>
      <c r="H500" s="38"/>
      <c r="I500" s="142"/>
      <c r="J500" s="38"/>
      <c r="K500" s="38"/>
      <c r="L500" s="42"/>
      <c r="M500" s="229"/>
      <c r="N500" s="78"/>
      <c r="O500" s="78"/>
      <c r="P500" s="78"/>
      <c r="Q500" s="78"/>
      <c r="R500" s="78"/>
      <c r="S500" s="78"/>
      <c r="T500" s="79"/>
      <c r="AT500" s="16" t="s">
        <v>167</v>
      </c>
      <c r="AU500" s="16" t="s">
        <v>79</v>
      </c>
    </row>
    <row r="501" s="1" customFormat="1">
      <c r="B501" s="37"/>
      <c r="C501" s="38"/>
      <c r="D501" s="227" t="s">
        <v>189</v>
      </c>
      <c r="E501" s="38"/>
      <c r="F501" s="230" t="s">
        <v>1830</v>
      </c>
      <c r="G501" s="38"/>
      <c r="H501" s="38"/>
      <c r="I501" s="142"/>
      <c r="J501" s="38"/>
      <c r="K501" s="38"/>
      <c r="L501" s="42"/>
      <c r="M501" s="229"/>
      <c r="N501" s="78"/>
      <c r="O501" s="78"/>
      <c r="P501" s="78"/>
      <c r="Q501" s="78"/>
      <c r="R501" s="78"/>
      <c r="S501" s="78"/>
      <c r="T501" s="79"/>
      <c r="AT501" s="16" t="s">
        <v>189</v>
      </c>
      <c r="AU501" s="16" t="s">
        <v>79</v>
      </c>
    </row>
    <row r="502" s="13" customFormat="1">
      <c r="B502" s="241"/>
      <c r="C502" s="242"/>
      <c r="D502" s="227" t="s">
        <v>169</v>
      </c>
      <c r="E502" s="243" t="s">
        <v>1</v>
      </c>
      <c r="F502" s="244" t="s">
        <v>1831</v>
      </c>
      <c r="G502" s="242"/>
      <c r="H502" s="245">
        <v>66.060000000000002</v>
      </c>
      <c r="I502" s="246"/>
      <c r="J502" s="242"/>
      <c r="K502" s="242"/>
      <c r="L502" s="247"/>
      <c r="M502" s="248"/>
      <c r="N502" s="249"/>
      <c r="O502" s="249"/>
      <c r="P502" s="249"/>
      <c r="Q502" s="249"/>
      <c r="R502" s="249"/>
      <c r="S502" s="249"/>
      <c r="T502" s="250"/>
      <c r="AT502" s="251" t="s">
        <v>169</v>
      </c>
      <c r="AU502" s="251" t="s">
        <v>79</v>
      </c>
      <c r="AV502" s="13" t="s">
        <v>79</v>
      </c>
      <c r="AW502" s="13" t="s">
        <v>34</v>
      </c>
      <c r="AX502" s="13" t="s">
        <v>21</v>
      </c>
      <c r="AY502" s="251" t="s">
        <v>156</v>
      </c>
    </row>
    <row r="503" s="1" customFormat="1" ht="16.5" customHeight="1">
      <c r="B503" s="37"/>
      <c r="C503" s="215" t="s">
        <v>544</v>
      </c>
      <c r="D503" s="215" t="s">
        <v>158</v>
      </c>
      <c r="E503" s="216" t="s">
        <v>539</v>
      </c>
      <c r="F503" s="217" t="s">
        <v>540</v>
      </c>
      <c r="G503" s="218" t="s">
        <v>161</v>
      </c>
      <c r="H503" s="219">
        <v>1981.8</v>
      </c>
      <c r="I503" s="220"/>
      <c r="J503" s="221">
        <f>ROUND(I503*H503,2)</f>
        <v>0</v>
      </c>
      <c r="K503" s="217" t="s">
        <v>162</v>
      </c>
      <c r="L503" s="42"/>
      <c r="M503" s="222" t="s">
        <v>1</v>
      </c>
      <c r="N503" s="223" t="s">
        <v>42</v>
      </c>
      <c r="O503" s="78"/>
      <c r="P503" s="224">
        <f>O503*H503</f>
        <v>0</v>
      </c>
      <c r="Q503" s="224">
        <v>0</v>
      </c>
      <c r="R503" s="224">
        <f>Q503*H503</f>
        <v>0</v>
      </c>
      <c r="S503" s="224">
        <v>0</v>
      </c>
      <c r="T503" s="225">
        <f>S503*H503</f>
        <v>0</v>
      </c>
      <c r="AR503" s="16" t="s">
        <v>163</v>
      </c>
      <c r="AT503" s="16" t="s">
        <v>158</v>
      </c>
      <c r="AU503" s="16" t="s">
        <v>79</v>
      </c>
      <c r="AY503" s="16" t="s">
        <v>156</v>
      </c>
      <c r="BE503" s="226">
        <f>IF(N503="základní",J503,0)</f>
        <v>0</v>
      </c>
      <c r="BF503" s="226">
        <f>IF(N503="snížená",J503,0)</f>
        <v>0</v>
      </c>
      <c r="BG503" s="226">
        <f>IF(N503="zákl. přenesená",J503,0)</f>
        <v>0</v>
      </c>
      <c r="BH503" s="226">
        <f>IF(N503="sníž. přenesená",J503,0)</f>
        <v>0</v>
      </c>
      <c r="BI503" s="226">
        <f>IF(N503="nulová",J503,0)</f>
        <v>0</v>
      </c>
      <c r="BJ503" s="16" t="s">
        <v>21</v>
      </c>
      <c r="BK503" s="226">
        <f>ROUND(I503*H503,2)</f>
        <v>0</v>
      </c>
      <c r="BL503" s="16" t="s">
        <v>163</v>
      </c>
      <c r="BM503" s="16" t="s">
        <v>1832</v>
      </c>
    </row>
    <row r="504" s="1" customFormat="1">
      <c r="B504" s="37"/>
      <c r="C504" s="38"/>
      <c r="D504" s="227" t="s">
        <v>165</v>
      </c>
      <c r="E504" s="38"/>
      <c r="F504" s="228" t="s">
        <v>542</v>
      </c>
      <c r="G504" s="38"/>
      <c r="H504" s="38"/>
      <c r="I504" s="142"/>
      <c r="J504" s="38"/>
      <c r="K504" s="38"/>
      <c r="L504" s="42"/>
      <c r="M504" s="229"/>
      <c r="N504" s="78"/>
      <c r="O504" s="78"/>
      <c r="P504" s="78"/>
      <c r="Q504" s="78"/>
      <c r="R504" s="78"/>
      <c r="S504" s="78"/>
      <c r="T504" s="79"/>
      <c r="AT504" s="16" t="s">
        <v>165</v>
      </c>
      <c r="AU504" s="16" t="s">
        <v>79</v>
      </c>
    </row>
    <row r="505" s="1" customFormat="1">
      <c r="B505" s="37"/>
      <c r="C505" s="38"/>
      <c r="D505" s="227" t="s">
        <v>167</v>
      </c>
      <c r="E505" s="38"/>
      <c r="F505" s="230" t="s">
        <v>536</v>
      </c>
      <c r="G505" s="38"/>
      <c r="H505" s="38"/>
      <c r="I505" s="142"/>
      <c r="J505" s="38"/>
      <c r="K505" s="38"/>
      <c r="L505" s="42"/>
      <c r="M505" s="229"/>
      <c r="N505" s="78"/>
      <c r="O505" s="78"/>
      <c r="P505" s="78"/>
      <c r="Q505" s="78"/>
      <c r="R505" s="78"/>
      <c r="S505" s="78"/>
      <c r="T505" s="79"/>
      <c r="AT505" s="16" t="s">
        <v>167</v>
      </c>
      <c r="AU505" s="16" t="s">
        <v>79</v>
      </c>
    </row>
    <row r="506" s="1" customFormat="1">
      <c r="B506" s="37"/>
      <c r="C506" s="38"/>
      <c r="D506" s="227" t="s">
        <v>189</v>
      </c>
      <c r="E506" s="38"/>
      <c r="F506" s="230" t="s">
        <v>1830</v>
      </c>
      <c r="G506" s="38"/>
      <c r="H506" s="38"/>
      <c r="I506" s="142"/>
      <c r="J506" s="38"/>
      <c r="K506" s="38"/>
      <c r="L506" s="42"/>
      <c r="M506" s="229"/>
      <c r="N506" s="78"/>
      <c r="O506" s="78"/>
      <c r="P506" s="78"/>
      <c r="Q506" s="78"/>
      <c r="R506" s="78"/>
      <c r="S506" s="78"/>
      <c r="T506" s="79"/>
      <c r="AT506" s="16" t="s">
        <v>189</v>
      </c>
      <c r="AU506" s="16" t="s">
        <v>79</v>
      </c>
    </row>
    <row r="507" s="13" customFormat="1">
      <c r="B507" s="241"/>
      <c r="C507" s="242"/>
      <c r="D507" s="227" t="s">
        <v>169</v>
      </c>
      <c r="E507" s="243" t="s">
        <v>1</v>
      </c>
      <c r="F507" s="244" t="s">
        <v>1833</v>
      </c>
      <c r="G507" s="242"/>
      <c r="H507" s="245">
        <v>1981.8</v>
      </c>
      <c r="I507" s="246"/>
      <c r="J507" s="242"/>
      <c r="K507" s="242"/>
      <c r="L507" s="247"/>
      <c r="M507" s="248"/>
      <c r="N507" s="249"/>
      <c r="O507" s="249"/>
      <c r="P507" s="249"/>
      <c r="Q507" s="249"/>
      <c r="R507" s="249"/>
      <c r="S507" s="249"/>
      <c r="T507" s="250"/>
      <c r="AT507" s="251" t="s">
        <v>169</v>
      </c>
      <c r="AU507" s="251" t="s">
        <v>79</v>
      </c>
      <c r="AV507" s="13" t="s">
        <v>79</v>
      </c>
      <c r="AW507" s="13" t="s">
        <v>34</v>
      </c>
      <c r="AX507" s="13" t="s">
        <v>21</v>
      </c>
      <c r="AY507" s="251" t="s">
        <v>156</v>
      </c>
    </row>
    <row r="508" s="1" customFormat="1" ht="16.5" customHeight="1">
      <c r="B508" s="37"/>
      <c r="C508" s="215" t="s">
        <v>550</v>
      </c>
      <c r="D508" s="215" t="s">
        <v>158</v>
      </c>
      <c r="E508" s="216" t="s">
        <v>545</v>
      </c>
      <c r="F508" s="217" t="s">
        <v>546</v>
      </c>
      <c r="G508" s="218" t="s">
        <v>161</v>
      </c>
      <c r="H508" s="219">
        <v>66.060000000000002</v>
      </c>
      <c r="I508" s="220"/>
      <c r="J508" s="221">
        <f>ROUND(I508*H508,2)</f>
        <v>0</v>
      </c>
      <c r="K508" s="217" t="s">
        <v>162</v>
      </c>
      <c r="L508" s="42"/>
      <c r="M508" s="222" t="s">
        <v>1</v>
      </c>
      <c r="N508" s="223" t="s">
        <v>42</v>
      </c>
      <c r="O508" s="78"/>
      <c r="P508" s="224">
        <f>O508*H508</f>
        <v>0</v>
      </c>
      <c r="Q508" s="224">
        <v>0</v>
      </c>
      <c r="R508" s="224">
        <f>Q508*H508</f>
        <v>0</v>
      </c>
      <c r="S508" s="224">
        <v>0</v>
      </c>
      <c r="T508" s="225">
        <f>S508*H508</f>
        <v>0</v>
      </c>
      <c r="AR508" s="16" t="s">
        <v>163</v>
      </c>
      <c r="AT508" s="16" t="s">
        <v>158</v>
      </c>
      <c r="AU508" s="16" t="s">
        <v>79</v>
      </c>
      <c r="AY508" s="16" t="s">
        <v>156</v>
      </c>
      <c r="BE508" s="226">
        <f>IF(N508="základní",J508,0)</f>
        <v>0</v>
      </c>
      <c r="BF508" s="226">
        <f>IF(N508="snížená",J508,0)</f>
        <v>0</v>
      </c>
      <c r="BG508" s="226">
        <f>IF(N508="zákl. přenesená",J508,0)</f>
        <v>0</v>
      </c>
      <c r="BH508" s="226">
        <f>IF(N508="sníž. přenesená",J508,0)</f>
        <v>0</v>
      </c>
      <c r="BI508" s="226">
        <f>IF(N508="nulová",J508,0)</f>
        <v>0</v>
      </c>
      <c r="BJ508" s="16" t="s">
        <v>21</v>
      </c>
      <c r="BK508" s="226">
        <f>ROUND(I508*H508,2)</f>
        <v>0</v>
      </c>
      <c r="BL508" s="16" t="s">
        <v>163</v>
      </c>
      <c r="BM508" s="16" t="s">
        <v>1834</v>
      </c>
    </row>
    <row r="509" s="1" customFormat="1">
      <c r="B509" s="37"/>
      <c r="C509" s="38"/>
      <c r="D509" s="227" t="s">
        <v>165</v>
      </c>
      <c r="E509" s="38"/>
      <c r="F509" s="228" t="s">
        <v>548</v>
      </c>
      <c r="G509" s="38"/>
      <c r="H509" s="38"/>
      <c r="I509" s="142"/>
      <c r="J509" s="38"/>
      <c r="K509" s="38"/>
      <c r="L509" s="42"/>
      <c r="M509" s="229"/>
      <c r="N509" s="78"/>
      <c r="O509" s="78"/>
      <c r="P509" s="78"/>
      <c r="Q509" s="78"/>
      <c r="R509" s="78"/>
      <c r="S509" s="78"/>
      <c r="T509" s="79"/>
      <c r="AT509" s="16" t="s">
        <v>165</v>
      </c>
      <c r="AU509" s="16" t="s">
        <v>79</v>
      </c>
    </row>
    <row r="510" s="1" customFormat="1">
      <c r="B510" s="37"/>
      <c r="C510" s="38"/>
      <c r="D510" s="227" t="s">
        <v>167</v>
      </c>
      <c r="E510" s="38"/>
      <c r="F510" s="230" t="s">
        <v>549</v>
      </c>
      <c r="G510" s="38"/>
      <c r="H510" s="38"/>
      <c r="I510" s="142"/>
      <c r="J510" s="38"/>
      <c r="K510" s="38"/>
      <c r="L510" s="42"/>
      <c r="M510" s="229"/>
      <c r="N510" s="78"/>
      <c r="O510" s="78"/>
      <c r="P510" s="78"/>
      <c r="Q510" s="78"/>
      <c r="R510" s="78"/>
      <c r="S510" s="78"/>
      <c r="T510" s="79"/>
      <c r="AT510" s="16" t="s">
        <v>167</v>
      </c>
      <c r="AU510" s="16" t="s">
        <v>79</v>
      </c>
    </row>
    <row r="511" s="1" customFormat="1">
      <c r="B511" s="37"/>
      <c r="C511" s="38"/>
      <c r="D511" s="227" t="s">
        <v>189</v>
      </c>
      <c r="E511" s="38"/>
      <c r="F511" s="230" t="s">
        <v>1830</v>
      </c>
      <c r="G511" s="38"/>
      <c r="H511" s="38"/>
      <c r="I511" s="142"/>
      <c r="J511" s="38"/>
      <c r="K511" s="38"/>
      <c r="L511" s="42"/>
      <c r="M511" s="229"/>
      <c r="N511" s="78"/>
      <c r="O511" s="78"/>
      <c r="P511" s="78"/>
      <c r="Q511" s="78"/>
      <c r="R511" s="78"/>
      <c r="S511" s="78"/>
      <c r="T511" s="79"/>
      <c r="AT511" s="16" t="s">
        <v>189</v>
      </c>
      <c r="AU511" s="16" t="s">
        <v>79</v>
      </c>
    </row>
    <row r="512" s="13" customFormat="1">
      <c r="B512" s="241"/>
      <c r="C512" s="242"/>
      <c r="D512" s="227" t="s">
        <v>169</v>
      </c>
      <c r="E512" s="243" t="s">
        <v>1</v>
      </c>
      <c r="F512" s="244" t="s">
        <v>1835</v>
      </c>
      <c r="G512" s="242"/>
      <c r="H512" s="245">
        <v>66.060000000000002</v>
      </c>
      <c r="I512" s="246"/>
      <c r="J512" s="242"/>
      <c r="K512" s="242"/>
      <c r="L512" s="247"/>
      <c r="M512" s="248"/>
      <c r="N512" s="249"/>
      <c r="O512" s="249"/>
      <c r="P512" s="249"/>
      <c r="Q512" s="249"/>
      <c r="R512" s="249"/>
      <c r="S512" s="249"/>
      <c r="T512" s="250"/>
      <c r="AT512" s="251" t="s">
        <v>169</v>
      </c>
      <c r="AU512" s="251" t="s">
        <v>79</v>
      </c>
      <c r="AV512" s="13" t="s">
        <v>79</v>
      </c>
      <c r="AW512" s="13" t="s">
        <v>34</v>
      </c>
      <c r="AX512" s="13" t="s">
        <v>21</v>
      </c>
      <c r="AY512" s="251" t="s">
        <v>156</v>
      </c>
    </row>
    <row r="513" s="1" customFormat="1" ht="16.5" customHeight="1">
      <c r="B513" s="37"/>
      <c r="C513" s="215" t="s">
        <v>557</v>
      </c>
      <c r="D513" s="215" t="s">
        <v>158</v>
      </c>
      <c r="E513" s="216" t="s">
        <v>1836</v>
      </c>
      <c r="F513" s="217" t="s">
        <v>1837</v>
      </c>
      <c r="G513" s="218" t="s">
        <v>161</v>
      </c>
      <c r="H513" s="219">
        <v>617.32000000000005</v>
      </c>
      <c r="I513" s="220"/>
      <c r="J513" s="221">
        <f>ROUND(I513*H513,2)</f>
        <v>0</v>
      </c>
      <c r="K513" s="217" t="s">
        <v>1</v>
      </c>
      <c r="L513" s="42"/>
      <c r="M513" s="222" t="s">
        <v>1</v>
      </c>
      <c r="N513" s="223" t="s">
        <v>42</v>
      </c>
      <c r="O513" s="78"/>
      <c r="P513" s="224">
        <f>O513*H513</f>
        <v>0</v>
      </c>
      <c r="Q513" s="224">
        <v>0.00012999999999999999</v>
      </c>
      <c r="R513" s="224">
        <f>Q513*H513</f>
        <v>0.080251600000000006</v>
      </c>
      <c r="S513" s="224">
        <v>0</v>
      </c>
      <c r="T513" s="225">
        <f>S513*H513</f>
        <v>0</v>
      </c>
      <c r="AR513" s="16" t="s">
        <v>163</v>
      </c>
      <c r="AT513" s="16" t="s">
        <v>158</v>
      </c>
      <c r="AU513" s="16" t="s">
        <v>79</v>
      </c>
      <c r="AY513" s="16" t="s">
        <v>156</v>
      </c>
      <c r="BE513" s="226">
        <f>IF(N513="základní",J513,0)</f>
        <v>0</v>
      </c>
      <c r="BF513" s="226">
        <f>IF(N513="snížená",J513,0)</f>
        <v>0</v>
      </c>
      <c r="BG513" s="226">
        <f>IF(N513="zákl. přenesená",J513,0)</f>
        <v>0</v>
      </c>
      <c r="BH513" s="226">
        <f>IF(N513="sníž. přenesená",J513,0)</f>
        <v>0</v>
      </c>
      <c r="BI513" s="226">
        <f>IF(N513="nulová",J513,0)</f>
        <v>0</v>
      </c>
      <c r="BJ513" s="16" t="s">
        <v>21</v>
      </c>
      <c r="BK513" s="226">
        <f>ROUND(I513*H513,2)</f>
        <v>0</v>
      </c>
      <c r="BL513" s="16" t="s">
        <v>163</v>
      </c>
      <c r="BM513" s="16" t="s">
        <v>1838</v>
      </c>
    </row>
    <row r="514" s="1" customFormat="1">
      <c r="B514" s="37"/>
      <c r="C514" s="38"/>
      <c r="D514" s="227" t="s">
        <v>165</v>
      </c>
      <c r="E514" s="38"/>
      <c r="F514" s="228" t="s">
        <v>1837</v>
      </c>
      <c r="G514" s="38"/>
      <c r="H514" s="38"/>
      <c r="I514" s="142"/>
      <c r="J514" s="38"/>
      <c r="K514" s="38"/>
      <c r="L514" s="42"/>
      <c r="M514" s="229"/>
      <c r="N514" s="78"/>
      <c r="O514" s="78"/>
      <c r="P514" s="78"/>
      <c r="Q514" s="78"/>
      <c r="R514" s="78"/>
      <c r="S514" s="78"/>
      <c r="T514" s="79"/>
      <c r="AT514" s="16" t="s">
        <v>165</v>
      </c>
      <c r="AU514" s="16" t="s">
        <v>79</v>
      </c>
    </row>
    <row r="515" s="1" customFormat="1">
      <c r="B515" s="37"/>
      <c r="C515" s="38"/>
      <c r="D515" s="227" t="s">
        <v>189</v>
      </c>
      <c r="E515" s="38"/>
      <c r="F515" s="230" t="s">
        <v>1839</v>
      </c>
      <c r="G515" s="38"/>
      <c r="H515" s="38"/>
      <c r="I515" s="142"/>
      <c r="J515" s="38"/>
      <c r="K515" s="38"/>
      <c r="L515" s="42"/>
      <c r="M515" s="229"/>
      <c r="N515" s="78"/>
      <c r="O515" s="78"/>
      <c r="P515" s="78"/>
      <c r="Q515" s="78"/>
      <c r="R515" s="78"/>
      <c r="S515" s="78"/>
      <c r="T515" s="79"/>
      <c r="AT515" s="16" t="s">
        <v>189</v>
      </c>
      <c r="AU515" s="16" t="s">
        <v>79</v>
      </c>
    </row>
    <row r="516" s="13" customFormat="1">
      <c r="B516" s="241"/>
      <c r="C516" s="242"/>
      <c r="D516" s="227" t="s">
        <v>169</v>
      </c>
      <c r="E516" s="243" t="s">
        <v>1</v>
      </c>
      <c r="F516" s="244" t="s">
        <v>1840</v>
      </c>
      <c r="G516" s="242"/>
      <c r="H516" s="245">
        <v>617.32000000000005</v>
      </c>
      <c r="I516" s="246"/>
      <c r="J516" s="242"/>
      <c r="K516" s="242"/>
      <c r="L516" s="247"/>
      <c r="M516" s="248"/>
      <c r="N516" s="249"/>
      <c r="O516" s="249"/>
      <c r="P516" s="249"/>
      <c r="Q516" s="249"/>
      <c r="R516" s="249"/>
      <c r="S516" s="249"/>
      <c r="T516" s="250"/>
      <c r="AT516" s="251" t="s">
        <v>169</v>
      </c>
      <c r="AU516" s="251" t="s">
        <v>79</v>
      </c>
      <c r="AV516" s="13" t="s">
        <v>79</v>
      </c>
      <c r="AW516" s="13" t="s">
        <v>34</v>
      </c>
      <c r="AX516" s="13" t="s">
        <v>21</v>
      </c>
      <c r="AY516" s="251" t="s">
        <v>156</v>
      </c>
    </row>
    <row r="517" s="1" customFormat="1" ht="16.5" customHeight="1">
      <c r="B517" s="37"/>
      <c r="C517" s="215" t="s">
        <v>563</v>
      </c>
      <c r="D517" s="215" t="s">
        <v>158</v>
      </c>
      <c r="E517" s="216" t="s">
        <v>1841</v>
      </c>
      <c r="F517" s="217" t="s">
        <v>1842</v>
      </c>
      <c r="G517" s="218" t="s">
        <v>519</v>
      </c>
      <c r="H517" s="219">
        <v>6</v>
      </c>
      <c r="I517" s="220"/>
      <c r="J517" s="221">
        <f>ROUND(I517*H517,2)</f>
        <v>0</v>
      </c>
      <c r="K517" s="217" t="s">
        <v>162</v>
      </c>
      <c r="L517" s="42"/>
      <c r="M517" s="222" t="s">
        <v>1</v>
      </c>
      <c r="N517" s="223" t="s">
        <v>42</v>
      </c>
      <c r="O517" s="78"/>
      <c r="P517" s="224">
        <f>O517*H517</f>
        <v>0</v>
      </c>
      <c r="Q517" s="224">
        <v>4.4672000000000002E-05</v>
      </c>
      <c r="R517" s="224">
        <f>Q517*H517</f>
        <v>0.00026803200000000002</v>
      </c>
      <c r="S517" s="224">
        <v>0</v>
      </c>
      <c r="T517" s="225">
        <f>S517*H517</f>
        <v>0</v>
      </c>
      <c r="AR517" s="16" t="s">
        <v>163</v>
      </c>
      <c r="AT517" s="16" t="s">
        <v>158</v>
      </c>
      <c r="AU517" s="16" t="s">
        <v>79</v>
      </c>
      <c r="AY517" s="16" t="s">
        <v>156</v>
      </c>
      <c r="BE517" s="226">
        <f>IF(N517="základní",J517,0)</f>
        <v>0</v>
      </c>
      <c r="BF517" s="226">
        <f>IF(N517="snížená",J517,0)</f>
        <v>0</v>
      </c>
      <c r="BG517" s="226">
        <f>IF(N517="zákl. přenesená",J517,0)</f>
        <v>0</v>
      </c>
      <c r="BH517" s="226">
        <f>IF(N517="sníž. přenesená",J517,0)</f>
        <v>0</v>
      </c>
      <c r="BI517" s="226">
        <f>IF(N517="nulová",J517,0)</f>
        <v>0</v>
      </c>
      <c r="BJ517" s="16" t="s">
        <v>21</v>
      </c>
      <c r="BK517" s="226">
        <f>ROUND(I517*H517,2)</f>
        <v>0</v>
      </c>
      <c r="BL517" s="16" t="s">
        <v>163</v>
      </c>
      <c r="BM517" s="16" t="s">
        <v>1843</v>
      </c>
    </row>
    <row r="518" s="1" customFormat="1">
      <c r="B518" s="37"/>
      <c r="C518" s="38"/>
      <c r="D518" s="227" t="s">
        <v>165</v>
      </c>
      <c r="E518" s="38"/>
      <c r="F518" s="228" t="s">
        <v>1844</v>
      </c>
      <c r="G518" s="38"/>
      <c r="H518" s="38"/>
      <c r="I518" s="142"/>
      <c r="J518" s="38"/>
      <c r="K518" s="38"/>
      <c r="L518" s="42"/>
      <c r="M518" s="229"/>
      <c r="N518" s="78"/>
      <c r="O518" s="78"/>
      <c r="P518" s="78"/>
      <c r="Q518" s="78"/>
      <c r="R518" s="78"/>
      <c r="S518" s="78"/>
      <c r="T518" s="79"/>
      <c r="AT518" s="16" t="s">
        <v>165</v>
      </c>
      <c r="AU518" s="16" t="s">
        <v>79</v>
      </c>
    </row>
    <row r="519" s="1" customFormat="1">
      <c r="B519" s="37"/>
      <c r="C519" s="38"/>
      <c r="D519" s="227" t="s">
        <v>167</v>
      </c>
      <c r="E519" s="38"/>
      <c r="F519" s="230" t="s">
        <v>568</v>
      </c>
      <c r="G519" s="38"/>
      <c r="H519" s="38"/>
      <c r="I519" s="142"/>
      <c r="J519" s="38"/>
      <c r="K519" s="38"/>
      <c r="L519" s="42"/>
      <c r="M519" s="229"/>
      <c r="N519" s="78"/>
      <c r="O519" s="78"/>
      <c r="P519" s="78"/>
      <c r="Q519" s="78"/>
      <c r="R519" s="78"/>
      <c r="S519" s="78"/>
      <c r="T519" s="79"/>
      <c r="AT519" s="16" t="s">
        <v>167</v>
      </c>
      <c r="AU519" s="16" t="s">
        <v>79</v>
      </c>
    </row>
    <row r="520" s="1" customFormat="1">
      <c r="B520" s="37"/>
      <c r="C520" s="38"/>
      <c r="D520" s="227" t="s">
        <v>189</v>
      </c>
      <c r="E520" s="38"/>
      <c r="F520" s="230" t="s">
        <v>1845</v>
      </c>
      <c r="G520" s="38"/>
      <c r="H520" s="38"/>
      <c r="I520" s="142"/>
      <c r="J520" s="38"/>
      <c r="K520" s="38"/>
      <c r="L520" s="42"/>
      <c r="M520" s="229"/>
      <c r="N520" s="78"/>
      <c r="O520" s="78"/>
      <c r="P520" s="78"/>
      <c r="Q520" s="78"/>
      <c r="R520" s="78"/>
      <c r="S520" s="78"/>
      <c r="T520" s="79"/>
      <c r="AT520" s="16" t="s">
        <v>189</v>
      </c>
      <c r="AU520" s="16" t="s">
        <v>79</v>
      </c>
    </row>
    <row r="521" s="12" customFormat="1">
      <c r="B521" s="231"/>
      <c r="C521" s="232"/>
      <c r="D521" s="227" t="s">
        <v>169</v>
      </c>
      <c r="E521" s="233" t="s">
        <v>1</v>
      </c>
      <c r="F521" s="234" t="s">
        <v>1447</v>
      </c>
      <c r="G521" s="232"/>
      <c r="H521" s="233" t="s">
        <v>1</v>
      </c>
      <c r="I521" s="235"/>
      <c r="J521" s="232"/>
      <c r="K521" s="232"/>
      <c r="L521" s="236"/>
      <c r="M521" s="237"/>
      <c r="N521" s="238"/>
      <c r="O521" s="238"/>
      <c r="P521" s="238"/>
      <c r="Q521" s="238"/>
      <c r="R521" s="238"/>
      <c r="S521" s="238"/>
      <c r="T521" s="239"/>
      <c r="AT521" s="240" t="s">
        <v>169</v>
      </c>
      <c r="AU521" s="240" t="s">
        <v>79</v>
      </c>
      <c r="AV521" s="12" t="s">
        <v>21</v>
      </c>
      <c r="AW521" s="12" t="s">
        <v>34</v>
      </c>
      <c r="AX521" s="12" t="s">
        <v>71</v>
      </c>
      <c r="AY521" s="240" t="s">
        <v>156</v>
      </c>
    </row>
    <row r="522" s="13" customFormat="1">
      <c r="B522" s="241"/>
      <c r="C522" s="242"/>
      <c r="D522" s="227" t="s">
        <v>169</v>
      </c>
      <c r="E522" s="243" t="s">
        <v>1</v>
      </c>
      <c r="F522" s="244" t="s">
        <v>1846</v>
      </c>
      <c r="G522" s="242"/>
      <c r="H522" s="245">
        <v>3</v>
      </c>
      <c r="I522" s="246"/>
      <c r="J522" s="242"/>
      <c r="K522" s="242"/>
      <c r="L522" s="247"/>
      <c r="M522" s="248"/>
      <c r="N522" s="249"/>
      <c r="O522" s="249"/>
      <c r="P522" s="249"/>
      <c r="Q522" s="249"/>
      <c r="R522" s="249"/>
      <c r="S522" s="249"/>
      <c r="T522" s="250"/>
      <c r="AT522" s="251" t="s">
        <v>169</v>
      </c>
      <c r="AU522" s="251" t="s">
        <v>79</v>
      </c>
      <c r="AV522" s="13" t="s">
        <v>79</v>
      </c>
      <c r="AW522" s="13" t="s">
        <v>34</v>
      </c>
      <c r="AX522" s="13" t="s">
        <v>71</v>
      </c>
      <c r="AY522" s="251" t="s">
        <v>156</v>
      </c>
    </row>
    <row r="523" s="12" customFormat="1">
      <c r="B523" s="231"/>
      <c r="C523" s="232"/>
      <c r="D523" s="227" t="s">
        <v>169</v>
      </c>
      <c r="E523" s="233" t="s">
        <v>1</v>
      </c>
      <c r="F523" s="234" t="s">
        <v>1449</v>
      </c>
      <c r="G523" s="232"/>
      <c r="H523" s="233" t="s">
        <v>1</v>
      </c>
      <c r="I523" s="235"/>
      <c r="J523" s="232"/>
      <c r="K523" s="232"/>
      <c r="L523" s="236"/>
      <c r="M523" s="237"/>
      <c r="N523" s="238"/>
      <c r="O523" s="238"/>
      <c r="P523" s="238"/>
      <c r="Q523" s="238"/>
      <c r="R523" s="238"/>
      <c r="S523" s="238"/>
      <c r="T523" s="239"/>
      <c r="AT523" s="240" t="s">
        <v>169</v>
      </c>
      <c r="AU523" s="240" t="s">
        <v>79</v>
      </c>
      <c r="AV523" s="12" t="s">
        <v>21</v>
      </c>
      <c r="AW523" s="12" t="s">
        <v>34</v>
      </c>
      <c r="AX523" s="12" t="s">
        <v>71</v>
      </c>
      <c r="AY523" s="240" t="s">
        <v>156</v>
      </c>
    </row>
    <row r="524" s="13" customFormat="1">
      <c r="B524" s="241"/>
      <c r="C524" s="242"/>
      <c r="D524" s="227" t="s">
        <v>169</v>
      </c>
      <c r="E524" s="243" t="s">
        <v>1</v>
      </c>
      <c r="F524" s="244" t="s">
        <v>1846</v>
      </c>
      <c r="G524" s="242"/>
      <c r="H524" s="245">
        <v>3</v>
      </c>
      <c r="I524" s="246"/>
      <c r="J524" s="242"/>
      <c r="K524" s="242"/>
      <c r="L524" s="247"/>
      <c r="M524" s="248"/>
      <c r="N524" s="249"/>
      <c r="O524" s="249"/>
      <c r="P524" s="249"/>
      <c r="Q524" s="249"/>
      <c r="R524" s="249"/>
      <c r="S524" s="249"/>
      <c r="T524" s="250"/>
      <c r="AT524" s="251" t="s">
        <v>169</v>
      </c>
      <c r="AU524" s="251" t="s">
        <v>79</v>
      </c>
      <c r="AV524" s="13" t="s">
        <v>79</v>
      </c>
      <c r="AW524" s="13" t="s">
        <v>34</v>
      </c>
      <c r="AX524" s="13" t="s">
        <v>71</v>
      </c>
      <c r="AY524" s="251" t="s">
        <v>156</v>
      </c>
    </row>
    <row r="525" s="14" customFormat="1">
      <c r="B525" s="252"/>
      <c r="C525" s="253"/>
      <c r="D525" s="227" t="s">
        <v>169</v>
      </c>
      <c r="E525" s="254" t="s">
        <v>1</v>
      </c>
      <c r="F525" s="255" t="s">
        <v>174</v>
      </c>
      <c r="G525" s="253"/>
      <c r="H525" s="256">
        <v>6</v>
      </c>
      <c r="I525" s="257"/>
      <c r="J525" s="253"/>
      <c r="K525" s="253"/>
      <c r="L525" s="258"/>
      <c r="M525" s="259"/>
      <c r="N525" s="260"/>
      <c r="O525" s="260"/>
      <c r="P525" s="260"/>
      <c r="Q525" s="260"/>
      <c r="R525" s="260"/>
      <c r="S525" s="260"/>
      <c r="T525" s="261"/>
      <c r="AT525" s="262" t="s">
        <v>169</v>
      </c>
      <c r="AU525" s="262" t="s">
        <v>79</v>
      </c>
      <c r="AV525" s="14" t="s">
        <v>163</v>
      </c>
      <c r="AW525" s="14" t="s">
        <v>34</v>
      </c>
      <c r="AX525" s="14" t="s">
        <v>21</v>
      </c>
      <c r="AY525" s="262" t="s">
        <v>156</v>
      </c>
    </row>
    <row r="526" s="1" customFormat="1" ht="16.5" customHeight="1">
      <c r="B526" s="37"/>
      <c r="C526" s="215" t="s">
        <v>571</v>
      </c>
      <c r="D526" s="215" t="s">
        <v>158</v>
      </c>
      <c r="E526" s="216" t="s">
        <v>1847</v>
      </c>
      <c r="F526" s="217" t="s">
        <v>1848</v>
      </c>
      <c r="G526" s="218" t="s">
        <v>519</v>
      </c>
      <c r="H526" s="219">
        <v>6</v>
      </c>
      <c r="I526" s="220"/>
      <c r="J526" s="221">
        <f>ROUND(I526*H526,2)</f>
        <v>0</v>
      </c>
      <c r="K526" s="217" t="s">
        <v>162</v>
      </c>
      <c r="L526" s="42"/>
      <c r="M526" s="222" t="s">
        <v>1</v>
      </c>
      <c r="N526" s="223" t="s">
        <v>42</v>
      </c>
      <c r="O526" s="78"/>
      <c r="P526" s="224">
        <f>O526*H526</f>
        <v>0</v>
      </c>
      <c r="Q526" s="224">
        <v>0.00027</v>
      </c>
      <c r="R526" s="224">
        <f>Q526*H526</f>
        <v>0.0016199999999999999</v>
      </c>
      <c r="S526" s="224">
        <v>0</v>
      </c>
      <c r="T526" s="225">
        <f>S526*H526</f>
        <v>0</v>
      </c>
      <c r="AR526" s="16" t="s">
        <v>163</v>
      </c>
      <c r="AT526" s="16" t="s">
        <v>158</v>
      </c>
      <c r="AU526" s="16" t="s">
        <v>79</v>
      </c>
      <c r="AY526" s="16" t="s">
        <v>156</v>
      </c>
      <c r="BE526" s="226">
        <f>IF(N526="základní",J526,0)</f>
        <v>0</v>
      </c>
      <c r="BF526" s="226">
        <f>IF(N526="snížená",J526,0)</f>
        <v>0</v>
      </c>
      <c r="BG526" s="226">
        <f>IF(N526="zákl. přenesená",J526,0)</f>
        <v>0</v>
      </c>
      <c r="BH526" s="226">
        <f>IF(N526="sníž. přenesená",J526,0)</f>
        <v>0</v>
      </c>
      <c r="BI526" s="226">
        <f>IF(N526="nulová",J526,0)</f>
        <v>0</v>
      </c>
      <c r="BJ526" s="16" t="s">
        <v>21</v>
      </c>
      <c r="BK526" s="226">
        <f>ROUND(I526*H526,2)</f>
        <v>0</v>
      </c>
      <c r="BL526" s="16" t="s">
        <v>163</v>
      </c>
      <c r="BM526" s="16" t="s">
        <v>1849</v>
      </c>
    </row>
    <row r="527" s="1" customFormat="1">
      <c r="B527" s="37"/>
      <c r="C527" s="38"/>
      <c r="D527" s="227" t="s">
        <v>165</v>
      </c>
      <c r="E527" s="38"/>
      <c r="F527" s="228" t="s">
        <v>1850</v>
      </c>
      <c r="G527" s="38"/>
      <c r="H527" s="38"/>
      <c r="I527" s="142"/>
      <c r="J527" s="38"/>
      <c r="K527" s="38"/>
      <c r="L527" s="42"/>
      <c r="M527" s="229"/>
      <c r="N527" s="78"/>
      <c r="O527" s="78"/>
      <c r="P527" s="78"/>
      <c r="Q527" s="78"/>
      <c r="R527" s="78"/>
      <c r="S527" s="78"/>
      <c r="T527" s="79"/>
      <c r="AT527" s="16" t="s">
        <v>165</v>
      </c>
      <c r="AU527" s="16" t="s">
        <v>79</v>
      </c>
    </row>
    <row r="528" s="1" customFormat="1">
      <c r="B528" s="37"/>
      <c r="C528" s="38"/>
      <c r="D528" s="227" t="s">
        <v>167</v>
      </c>
      <c r="E528" s="38"/>
      <c r="F528" s="230" t="s">
        <v>568</v>
      </c>
      <c r="G528" s="38"/>
      <c r="H528" s="38"/>
      <c r="I528" s="142"/>
      <c r="J528" s="38"/>
      <c r="K528" s="38"/>
      <c r="L528" s="42"/>
      <c r="M528" s="229"/>
      <c r="N528" s="78"/>
      <c r="O528" s="78"/>
      <c r="P528" s="78"/>
      <c r="Q528" s="78"/>
      <c r="R528" s="78"/>
      <c r="S528" s="78"/>
      <c r="T528" s="79"/>
      <c r="AT528" s="16" t="s">
        <v>167</v>
      </c>
      <c r="AU528" s="16" t="s">
        <v>79</v>
      </c>
    </row>
    <row r="529" s="1" customFormat="1">
      <c r="B529" s="37"/>
      <c r="C529" s="38"/>
      <c r="D529" s="227" t="s">
        <v>189</v>
      </c>
      <c r="E529" s="38"/>
      <c r="F529" s="230" t="s">
        <v>1851</v>
      </c>
      <c r="G529" s="38"/>
      <c r="H529" s="38"/>
      <c r="I529" s="142"/>
      <c r="J529" s="38"/>
      <c r="K529" s="38"/>
      <c r="L529" s="42"/>
      <c r="M529" s="229"/>
      <c r="N529" s="78"/>
      <c r="O529" s="78"/>
      <c r="P529" s="78"/>
      <c r="Q529" s="78"/>
      <c r="R529" s="78"/>
      <c r="S529" s="78"/>
      <c r="T529" s="79"/>
      <c r="AT529" s="16" t="s">
        <v>189</v>
      </c>
      <c r="AU529" s="16" t="s">
        <v>79</v>
      </c>
    </row>
    <row r="530" s="12" customFormat="1">
      <c r="B530" s="231"/>
      <c r="C530" s="232"/>
      <c r="D530" s="227" t="s">
        <v>169</v>
      </c>
      <c r="E530" s="233" t="s">
        <v>1</v>
      </c>
      <c r="F530" s="234" t="s">
        <v>1447</v>
      </c>
      <c r="G530" s="232"/>
      <c r="H530" s="233" t="s">
        <v>1</v>
      </c>
      <c r="I530" s="235"/>
      <c r="J530" s="232"/>
      <c r="K530" s="232"/>
      <c r="L530" s="236"/>
      <c r="M530" s="237"/>
      <c r="N530" s="238"/>
      <c r="O530" s="238"/>
      <c r="P530" s="238"/>
      <c r="Q530" s="238"/>
      <c r="R530" s="238"/>
      <c r="S530" s="238"/>
      <c r="T530" s="239"/>
      <c r="AT530" s="240" t="s">
        <v>169</v>
      </c>
      <c r="AU530" s="240" t="s">
        <v>79</v>
      </c>
      <c r="AV530" s="12" t="s">
        <v>21</v>
      </c>
      <c r="AW530" s="12" t="s">
        <v>34</v>
      </c>
      <c r="AX530" s="12" t="s">
        <v>71</v>
      </c>
      <c r="AY530" s="240" t="s">
        <v>156</v>
      </c>
    </row>
    <row r="531" s="13" customFormat="1">
      <c r="B531" s="241"/>
      <c r="C531" s="242"/>
      <c r="D531" s="227" t="s">
        <v>169</v>
      </c>
      <c r="E531" s="243" t="s">
        <v>1</v>
      </c>
      <c r="F531" s="244" t="s">
        <v>1846</v>
      </c>
      <c r="G531" s="242"/>
      <c r="H531" s="245">
        <v>3</v>
      </c>
      <c r="I531" s="246"/>
      <c r="J531" s="242"/>
      <c r="K531" s="242"/>
      <c r="L531" s="247"/>
      <c r="M531" s="248"/>
      <c r="N531" s="249"/>
      <c r="O531" s="249"/>
      <c r="P531" s="249"/>
      <c r="Q531" s="249"/>
      <c r="R531" s="249"/>
      <c r="S531" s="249"/>
      <c r="T531" s="250"/>
      <c r="AT531" s="251" t="s">
        <v>169</v>
      </c>
      <c r="AU531" s="251" t="s">
        <v>79</v>
      </c>
      <c r="AV531" s="13" t="s">
        <v>79</v>
      </c>
      <c r="AW531" s="13" t="s">
        <v>34</v>
      </c>
      <c r="AX531" s="13" t="s">
        <v>71</v>
      </c>
      <c r="AY531" s="251" t="s">
        <v>156</v>
      </c>
    </row>
    <row r="532" s="12" customFormat="1">
      <c r="B532" s="231"/>
      <c r="C532" s="232"/>
      <c r="D532" s="227" t="s">
        <v>169</v>
      </c>
      <c r="E532" s="233" t="s">
        <v>1</v>
      </c>
      <c r="F532" s="234" t="s">
        <v>1449</v>
      </c>
      <c r="G532" s="232"/>
      <c r="H532" s="233" t="s">
        <v>1</v>
      </c>
      <c r="I532" s="235"/>
      <c r="J532" s="232"/>
      <c r="K532" s="232"/>
      <c r="L532" s="236"/>
      <c r="M532" s="237"/>
      <c r="N532" s="238"/>
      <c r="O532" s="238"/>
      <c r="P532" s="238"/>
      <c r="Q532" s="238"/>
      <c r="R532" s="238"/>
      <c r="S532" s="238"/>
      <c r="T532" s="239"/>
      <c r="AT532" s="240" t="s">
        <v>169</v>
      </c>
      <c r="AU532" s="240" t="s">
        <v>79</v>
      </c>
      <c r="AV532" s="12" t="s">
        <v>21</v>
      </c>
      <c r="AW532" s="12" t="s">
        <v>34</v>
      </c>
      <c r="AX532" s="12" t="s">
        <v>71</v>
      </c>
      <c r="AY532" s="240" t="s">
        <v>156</v>
      </c>
    </row>
    <row r="533" s="13" customFormat="1">
      <c r="B533" s="241"/>
      <c r="C533" s="242"/>
      <c r="D533" s="227" t="s">
        <v>169</v>
      </c>
      <c r="E533" s="243" t="s">
        <v>1</v>
      </c>
      <c r="F533" s="244" t="s">
        <v>1846</v>
      </c>
      <c r="G533" s="242"/>
      <c r="H533" s="245">
        <v>3</v>
      </c>
      <c r="I533" s="246"/>
      <c r="J533" s="242"/>
      <c r="K533" s="242"/>
      <c r="L533" s="247"/>
      <c r="M533" s="248"/>
      <c r="N533" s="249"/>
      <c r="O533" s="249"/>
      <c r="P533" s="249"/>
      <c r="Q533" s="249"/>
      <c r="R533" s="249"/>
      <c r="S533" s="249"/>
      <c r="T533" s="250"/>
      <c r="AT533" s="251" t="s">
        <v>169</v>
      </c>
      <c r="AU533" s="251" t="s">
        <v>79</v>
      </c>
      <c r="AV533" s="13" t="s">
        <v>79</v>
      </c>
      <c r="AW533" s="13" t="s">
        <v>34</v>
      </c>
      <c r="AX533" s="13" t="s">
        <v>71</v>
      </c>
      <c r="AY533" s="251" t="s">
        <v>156</v>
      </c>
    </row>
    <row r="534" s="14" customFormat="1">
      <c r="B534" s="252"/>
      <c r="C534" s="253"/>
      <c r="D534" s="227" t="s">
        <v>169</v>
      </c>
      <c r="E534" s="254" t="s">
        <v>1</v>
      </c>
      <c r="F534" s="255" t="s">
        <v>174</v>
      </c>
      <c r="G534" s="253"/>
      <c r="H534" s="256">
        <v>6</v>
      </c>
      <c r="I534" s="257"/>
      <c r="J534" s="253"/>
      <c r="K534" s="253"/>
      <c r="L534" s="258"/>
      <c r="M534" s="259"/>
      <c r="N534" s="260"/>
      <c r="O534" s="260"/>
      <c r="P534" s="260"/>
      <c r="Q534" s="260"/>
      <c r="R534" s="260"/>
      <c r="S534" s="260"/>
      <c r="T534" s="261"/>
      <c r="AT534" s="262" t="s">
        <v>169</v>
      </c>
      <c r="AU534" s="262" t="s">
        <v>79</v>
      </c>
      <c r="AV534" s="14" t="s">
        <v>163</v>
      </c>
      <c r="AW534" s="14" t="s">
        <v>34</v>
      </c>
      <c r="AX534" s="14" t="s">
        <v>21</v>
      </c>
      <c r="AY534" s="262" t="s">
        <v>156</v>
      </c>
    </row>
    <row r="535" s="1" customFormat="1" ht="16.5" customHeight="1">
      <c r="B535" s="37"/>
      <c r="C535" s="215" t="s">
        <v>577</v>
      </c>
      <c r="D535" s="215" t="s">
        <v>158</v>
      </c>
      <c r="E535" s="216" t="s">
        <v>1337</v>
      </c>
      <c r="F535" s="217" t="s">
        <v>1338</v>
      </c>
      <c r="G535" s="218" t="s">
        <v>177</v>
      </c>
      <c r="H535" s="219">
        <v>29.727</v>
      </c>
      <c r="I535" s="220"/>
      <c r="J535" s="221">
        <f>ROUND(I535*H535,2)</f>
        <v>0</v>
      </c>
      <c r="K535" s="217" t="s">
        <v>162</v>
      </c>
      <c r="L535" s="42"/>
      <c r="M535" s="222" t="s">
        <v>1</v>
      </c>
      <c r="N535" s="223" t="s">
        <v>42</v>
      </c>
      <c r="O535" s="78"/>
      <c r="P535" s="224">
        <f>O535*H535</f>
        <v>0</v>
      </c>
      <c r="Q535" s="224">
        <v>0.12</v>
      </c>
      <c r="R535" s="224">
        <f>Q535*H535</f>
        <v>3.56724</v>
      </c>
      <c r="S535" s="224">
        <v>2.4900000000000002</v>
      </c>
      <c r="T535" s="225">
        <f>S535*H535</f>
        <v>74.020230000000012</v>
      </c>
      <c r="AR535" s="16" t="s">
        <v>163</v>
      </c>
      <c r="AT535" s="16" t="s">
        <v>158</v>
      </c>
      <c r="AU535" s="16" t="s">
        <v>79</v>
      </c>
      <c r="AY535" s="16" t="s">
        <v>156</v>
      </c>
      <c r="BE535" s="226">
        <f>IF(N535="základní",J535,0)</f>
        <v>0</v>
      </c>
      <c r="BF535" s="226">
        <f>IF(N535="snížená",J535,0)</f>
        <v>0</v>
      </c>
      <c r="BG535" s="226">
        <f>IF(N535="zákl. přenesená",J535,0)</f>
        <v>0</v>
      </c>
      <c r="BH535" s="226">
        <f>IF(N535="sníž. přenesená",J535,0)</f>
        <v>0</v>
      </c>
      <c r="BI535" s="226">
        <f>IF(N535="nulová",J535,0)</f>
        <v>0</v>
      </c>
      <c r="BJ535" s="16" t="s">
        <v>21</v>
      </c>
      <c r="BK535" s="226">
        <f>ROUND(I535*H535,2)</f>
        <v>0</v>
      </c>
      <c r="BL535" s="16" t="s">
        <v>163</v>
      </c>
      <c r="BM535" s="16" t="s">
        <v>1852</v>
      </c>
    </row>
    <row r="536" s="1" customFormat="1">
      <c r="B536" s="37"/>
      <c r="C536" s="38"/>
      <c r="D536" s="227" t="s">
        <v>165</v>
      </c>
      <c r="E536" s="38"/>
      <c r="F536" s="228" t="s">
        <v>1340</v>
      </c>
      <c r="G536" s="38"/>
      <c r="H536" s="38"/>
      <c r="I536" s="142"/>
      <c r="J536" s="38"/>
      <c r="K536" s="38"/>
      <c r="L536" s="42"/>
      <c r="M536" s="229"/>
      <c r="N536" s="78"/>
      <c r="O536" s="78"/>
      <c r="P536" s="78"/>
      <c r="Q536" s="78"/>
      <c r="R536" s="78"/>
      <c r="S536" s="78"/>
      <c r="T536" s="79"/>
      <c r="AT536" s="16" t="s">
        <v>165</v>
      </c>
      <c r="AU536" s="16" t="s">
        <v>79</v>
      </c>
    </row>
    <row r="537" s="1" customFormat="1">
      <c r="B537" s="37"/>
      <c r="C537" s="38"/>
      <c r="D537" s="227" t="s">
        <v>167</v>
      </c>
      <c r="E537" s="38"/>
      <c r="F537" s="230" t="s">
        <v>1341</v>
      </c>
      <c r="G537" s="38"/>
      <c r="H537" s="38"/>
      <c r="I537" s="142"/>
      <c r="J537" s="38"/>
      <c r="K537" s="38"/>
      <c r="L537" s="42"/>
      <c r="M537" s="229"/>
      <c r="N537" s="78"/>
      <c r="O537" s="78"/>
      <c r="P537" s="78"/>
      <c r="Q537" s="78"/>
      <c r="R537" s="78"/>
      <c r="S537" s="78"/>
      <c r="T537" s="79"/>
      <c r="AT537" s="16" t="s">
        <v>167</v>
      </c>
      <c r="AU537" s="16" t="s">
        <v>79</v>
      </c>
    </row>
    <row r="538" s="1" customFormat="1">
      <c r="B538" s="37"/>
      <c r="C538" s="38"/>
      <c r="D538" s="227" t="s">
        <v>189</v>
      </c>
      <c r="E538" s="38"/>
      <c r="F538" s="230" t="s">
        <v>1853</v>
      </c>
      <c r="G538" s="38"/>
      <c r="H538" s="38"/>
      <c r="I538" s="142"/>
      <c r="J538" s="38"/>
      <c r="K538" s="38"/>
      <c r="L538" s="42"/>
      <c r="M538" s="229"/>
      <c r="N538" s="78"/>
      <c r="O538" s="78"/>
      <c r="P538" s="78"/>
      <c r="Q538" s="78"/>
      <c r="R538" s="78"/>
      <c r="S538" s="78"/>
      <c r="T538" s="79"/>
      <c r="AT538" s="16" t="s">
        <v>189</v>
      </c>
      <c r="AU538" s="16" t="s">
        <v>79</v>
      </c>
    </row>
    <row r="539" s="13" customFormat="1">
      <c r="B539" s="241"/>
      <c r="C539" s="242"/>
      <c r="D539" s="227" t="s">
        <v>169</v>
      </c>
      <c r="E539" s="243" t="s">
        <v>1</v>
      </c>
      <c r="F539" s="244" t="s">
        <v>1854</v>
      </c>
      <c r="G539" s="242"/>
      <c r="H539" s="245">
        <v>29.727</v>
      </c>
      <c r="I539" s="246"/>
      <c r="J539" s="242"/>
      <c r="K539" s="242"/>
      <c r="L539" s="247"/>
      <c r="M539" s="248"/>
      <c r="N539" s="249"/>
      <c r="O539" s="249"/>
      <c r="P539" s="249"/>
      <c r="Q539" s="249"/>
      <c r="R539" s="249"/>
      <c r="S539" s="249"/>
      <c r="T539" s="250"/>
      <c r="AT539" s="251" t="s">
        <v>169</v>
      </c>
      <c r="AU539" s="251" t="s">
        <v>79</v>
      </c>
      <c r="AV539" s="13" t="s">
        <v>79</v>
      </c>
      <c r="AW539" s="13" t="s">
        <v>34</v>
      </c>
      <c r="AX539" s="13" t="s">
        <v>21</v>
      </c>
      <c r="AY539" s="251" t="s">
        <v>156</v>
      </c>
    </row>
    <row r="540" s="1" customFormat="1" ht="16.5" customHeight="1">
      <c r="B540" s="37"/>
      <c r="C540" s="215" t="s">
        <v>587</v>
      </c>
      <c r="D540" s="215" t="s">
        <v>158</v>
      </c>
      <c r="E540" s="216" t="s">
        <v>1855</v>
      </c>
      <c r="F540" s="217" t="s">
        <v>1856</v>
      </c>
      <c r="G540" s="218" t="s">
        <v>317</v>
      </c>
      <c r="H540" s="219">
        <v>599.43600000000004</v>
      </c>
      <c r="I540" s="220"/>
      <c r="J540" s="221">
        <f>ROUND(I540*H540,2)</f>
        <v>0</v>
      </c>
      <c r="K540" s="217" t="s">
        <v>162</v>
      </c>
      <c r="L540" s="42"/>
      <c r="M540" s="222" t="s">
        <v>1</v>
      </c>
      <c r="N540" s="223" t="s">
        <v>42</v>
      </c>
      <c r="O540" s="78"/>
      <c r="P540" s="224">
        <f>O540*H540</f>
        <v>0</v>
      </c>
      <c r="Q540" s="224">
        <v>0</v>
      </c>
      <c r="R540" s="224">
        <f>Q540*H540</f>
        <v>0</v>
      </c>
      <c r="S540" s="224">
        <v>0.001</v>
      </c>
      <c r="T540" s="225">
        <f>S540*H540</f>
        <v>0.59943600000000008</v>
      </c>
      <c r="AR540" s="16" t="s">
        <v>163</v>
      </c>
      <c r="AT540" s="16" t="s">
        <v>158</v>
      </c>
      <c r="AU540" s="16" t="s">
        <v>79</v>
      </c>
      <c r="AY540" s="16" t="s">
        <v>156</v>
      </c>
      <c r="BE540" s="226">
        <f>IF(N540="základní",J540,0)</f>
        <v>0</v>
      </c>
      <c r="BF540" s="226">
        <f>IF(N540="snížená",J540,0)</f>
        <v>0</v>
      </c>
      <c r="BG540" s="226">
        <f>IF(N540="zákl. přenesená",J540,0)</f>
        <v>0</v>
      </c>
      <c r="BH540" s="226">
        <f>IF(N540="sníž. přenesená",J540,0)</f>
        <v>0</v>
      </c>
      <c r="BI540" s="226">
        <f>IF(N540="nulová",J540,0)</f>
        <v>0</v>
      </c>
      <c r="BJ540" s="16" t="s">
        <v>21</v>
      </c>
      <c r="BK540" s="226">
        <f>ROUND(I540*H540,2)</f>
        <v>0</v>
      </c>
      <c r="BL540" s="16" t="s">
        <v>163</v>
      </c>
      <c r="BM540" s="16" t="s">
        <v>1857</v>
      </c>
    </row>
    <row r="541" s="1" customFormat="1">
      <c r="B541" s="37"/>
      <c r="C541" s="38"/>
      <c r="D541" s="227" t="s">
        <v>165</v>
      </c>
      <c r="E541" s="38"/>
      <c r="F541" s="228" t="s">
        <v>1858</v>
      </c>
      <c r="G541" s="38"/>
      <c r="H541" s="38"/>
      <c r="I541" s="142"/>
      <c r="J541" s="38"/>
      <c r="K541" s="38"/>
      <c r="L541" s="42"/>
      <c r="M541" s="229"/>
      <c r="N541" s="78"/>
      <c r="O541" s="78"/>
      <c r="P541" s="78"/>
      <c r="Q541" s="78"/>
      <c r="R541" s="78"/>
      <c r="S541" s="78"/>
      <c r="T541" s="79"/>
      <c r="AT541" s="16" t="s">
        <v>165</v>
      </c>
      <c r="AU541" s="16" t="s">
        <v>79</v>
      </c>
    </row>
    <row r="542" s="12" customFormat="1">
      <c r="B542" s="231"/>
      <c r="C542" s="232"/>
      <c r="D542" s="227" t="s">
        <v>169</v>
      </c>
      <c r="E542" s="233" t="s">
        <v>1</v>
      </c>
      <c r="F542" s="234" t="s">
        <v>1859</v>
      </c>
      <c r="G542" s="232"/>
      <c r="H542" s="233" t="s">
        <v>1</v>
      </c>
      <c r="I542" s="235"/>
      <c r="J542" s="232"/>
      <c r="K542" s="232"/>
      <c r="L542" s="236"/>
      <c r="M542" s="237"/>
      <c r="N542" s="238"/>
      <c r="O542" s="238"/>
      <c r="P542" s="238"/>
      <c r="Q542" s="238"/>
      <c r="R542" s="238"/>
      <c r="S542" s="238"/>
      <c r="T542" s="239"/>
      <c r="AT542" s="240" t="s">
        <v>169</v>
      </c>
      <c r="AU542" s="240" t="s">
        <v>79</v>
      </c>
      <c r="AV542" s="12" t="s">
        <v>21</v>
      </c>
      <c r="AW542" s="12" t="s">
        <v>34</v>
      </c>
      <c r="AX542" s="12" t="s">
        <v>71</v>
      </c>
      <c r="AY542" s="240" t="s">
        <v>156</v>
      </c>
    </row>
    <row r="543" s="13" customFormat="1">
      <c r="B543" s="241"/>
      <c r="C543" s="242"/>
      <c r="D543" s="227" t="s">
        <v>169</v>
      </c>
      <c r="E543" s="243" t="s">
        <v>1</v>
      </c>
      <c r="F543" s="244" t="s">
        <v>1860</v>
      </c>
      <c r="G543" s="242"/>
      <c r="H543" s="245">
        <v>99.436000000000007</v>
      </c>
      <c r="I543" s="246"/>
      <c r="J543" s="242"/>
      <c r="K543" s="242"/>
      <c r="L543" s="247"/>
      <c r="M543" s="248"/>
      <c r="N543" s="249"/>
      <c r="O543" s="249"/>
      <c r="P543" s="249"/>
      <c r="Q543" s="249"/>
      <c r="R543" s="249"/>
      <c r="S543" s="249"/>
      <c r="T543" s="250"/>
      <c r="AT543" s="251" t="s">
        <v>169</v>
      </c>
      <c r="AU543" s="251" t="s">
        <v>79</v>
      </c>
      <c r="AV543" s="13" t="s">
        <v>79</v>
      </c>
      <c r="AW543" s="13" t="s">
        <v>34</v>
      </c>
      <c r="AX543" s="13" t="s">
        <v>71</v>
      </c>
      <c r="AY543" s="251" t="s">
        <v>156</v>
      </c>
    </row>
    <row r="544" s="12" customFormat="1">
      <c r="B544" s="231"/>
      <c r="C544" s="232"/>
      <c r="D544" s="227" t="s">
        <v>169</v>
      </c>
      <c r="E544" s="233" t="s">
        <v>1</v>
      </c>
      <c r="F544" s="234" t="s">
        <v>1861</v>
      </c>
      <c r="G544" s="232"/>
      <c r="H544" s="233" t="s">
        <v>1</v>
      </c>
      <c r="I544" s="235"/>
      <c r="J544" s="232"/>
      <c r="K544" s="232"/>
      <c r="L544" s="236"/>
      <c r="M544" s="237"/>
      <c r="N544" s="238"/>
      <c r="O544" s="238"/>
      <c r="P544" s="238"/>
      <c r="Q544" s="238"/>
      <c r="R544" s="238"/>
      <c r="S544" s="238"/>
      <c r="T544" s="239"/>
      <c r="AT544" s="240" t="s">
        <v>169</v>
      </c>
      <c r="AU544" s="240" t="s">
        <v>79</v>
      </c>
      <c r="AV544" s="12" t="s">
        <v>21</v>
      </c>
      <c r="AW544" s="12" t="s">
        <v>34</v>
      </c>
      <c r="AX544" s="12" t="s">
        <v>71</v>
      </c>
      <c r="AY544" s="240" t="s">
        <v>156</v>
      </c>
    </row>
    <row r="545" s="13" customFormat="1">
      <c r="B545" s="241"/>
      <c r="C545" s="242"/>
      <c r="D545" s="227" t="s">
        <v>169</v>
      </c>
      <c r="E545" s="243" t="s">
        <v>1</v>
      </c>
      <c r="F545" s="244" t="s">
        <v>1862</v>
      </c>
      <c r="G545" s="242"/>
      <c r="H545" s="245">
        <v>500</v>
      </c>
      <c r="I545" s="246"/>
      <c r="J545" s="242"/>
      <c r="K545" s="242"/>
      <c r="L545" s="247"/>
      <c r="M545" s="248"/>
      <c r="N545" s="249"/>
      <c r="O545" s="249"/>
      <c r="P545" s="249"/>
      <c r="Q545" s="249"/>
      <c r="R545" s="249"/>
      <c r="S545" s="249"/>
      <c r="T545" s="250"/>
      <c r="AT545" s="251" t="s">
        <v>169</v>
      </c>
      <c r="AU545" s="251" t="s">
        <v>79</v>
      </c>
      <c r="AV545" s="13" t="s">
        <v>79</v>
      </c>
      <c r="AW545" s="13" t="s">
        <v>34</v>
      </c>
      <c r="AX545" s="13" t="s">
        <v>71</v>
      </c>
      <c r="AY545" s="251" t="s">
        <v>156</v>
      </c>
    </row>
    <row r="546" s="14" customFormat="1">
      <c r="B546" s="252"/>
      <c r="C546" s="253"/>
      <c r="D546" s="227" t="s">
        <v>169</v>
      </c>
      <c r="E546" s="254" t="s">
        <v>1</v>
      </c>
      <c r="F546" s="255" t="s">
        <v>174</v>
      </c>
      <c r="G546" s="253"/>
      <c r="H546" s="256">
        <v>599.43600000000004</v>
      </c>
      <c r="I546" s="257"/>
      <c r="J546" s="253"/>
      <c r="K546" s="253"/>
      <c r="L546" s="258"/>
      <c r="M546" s="259"/>
      <c r="N546" s="260"/>
      <c r="O546" s="260"/>
      <c r="P546" s="260"/>
      <c r="Q546" s="260"/>
      <c r="R546" s="260"/>
      <c r="S546" s="260"/>
      <c r="T546" s="261"/>
      <c r="AT546" s="262" t="s">
        <v>169</v>
      </c>
      <c r="AU546" s="262" t="s">
        <v>79</v>
      </c>
      <c r="AV546" s="14" t="s">
        <v>163</v>
      </c>
      <c r="AW546" s="14" t="s">
        <v>34</v>
      </c>
      <c r="AX546" s="14" t="s">
        <v>21</v>
      </c>
      <c r="AY546" s="262" t="s">
        <v>156</v>
      </c>
    </row>
    <row r="547" s="1" customFormat="1" ht="16.5" customHeight="1">
      <c r="B547" s="37"/>
      <c r="C547" s="215" t="s">
        <v>592</v>
      </c>
      <c r="D547" s="215" t="s">
        <v>158</v>
      </c>
      <c r="E547" s="216" t="s">
        <v>1863</v>
      </c>
      <c r="F547" s="217" t="s">
        <v>1864</v>
      </c>
      <c r="G547" s="218" t="s">
        <v>161</v>
      </c>
      <c r="H547" s="219">
        <v>17.329999999999998</v>
      </c>
      <c r="I547" s="220"/>
      <c r="J547" s="221">
        <f>ROUND(I547*H547,2)</f>
        <v>0</v>
      </c>
      <c r="K547" s="217" t="s">
        <v>162</v>
      </c>
      <c r="L547" s="42"/>
      <c r="M547" s="222" t="s">
        <v>1</v>
      </c>
      <c r="N547" s="223" t="s">
        <v>42</v>
      </c>
      <c r="O547" s="78"/>
      <c r="P547" s="224">
        <f>O547*H547</f>
        <v>0</v>
      </c>
      <c r="Q547" s="224">
        <v>0</v>
      </c>
      <c r="R547" s="224">
        <f>Q547*H547</f>
        <v>0</v>
      </c>
      <c r="S547" s="224">
        <v>0.066000000000000003</v>
      </c>
      <c r="T547" s="225">
        <f>S547*H547</f>
        <v>1.14378</v>
      </c>
      <c r="AR547" s="16" t="s">
        <v>163</v>
      </c>
      <c r="AT547" s="16" t="s">
        <v>158</v>
      </c>
      <c r="AU547" s="16" t="s">
        <v>79</v>
      </c>
      <c r="AY547" s="16" t="s">
        <v>156</v>
      </c>
      <c r="BE547" s="226">
        <f>IF(N547="základní",J547,0)</f>
        <v>0</v>
      </c>
      <c r="BF547" s="226">
        <f>IF(N547="snížená",J547,0)</f>
        <v>0</v>
      </c>
      <c r="BG547" s="226">
        <f>IF(N547="zákl. přenesená",J547,0)</f>
        <v>0</v>
      </c>
      <c r="BH547" s="226">
        <f>IF(N547="sníž. přenesená",J547,0)</f>
        <v>0</v>
      </c>
      <c r="BI547" s="226">
        <f>IF(N547="nulová",J547,0)</f>
        <v>0</v>
      </c>
      <c r="BJ547" s="16" t="s">
        <v>21</v>
      </c>
      <c r="BK547" s="226">
        <f>ROUND(I547*H547,2)</f>
        <v>0</v>
      </c>
      <c r="BL547" s="16" t="s">
        <v>163</v>
      </c>
      <c r="BM547" s="16" t="s">
        <v>1865</v>
      </c>
    </row>
    <row r="548" s="1" customFormat="1">
      <c r="B548" s="37"/>
      <c r="C548" s="38"/>
      <c r="D548" s="227" t="s">
        <v>165</v>
      </c>
      <c r="E548" s="38"/>
      <c r="F548" s="228" t="s">
        <v>1866</v>
      </c>
      <c r="G548" s="38"/>
      <c r="H548" s="38"/>
      <c r="I548" s="142"/>
      <c r="J548" s="38"/>
      <c r="K548" s="38"/>
      <c r="L548" s="42"/>
      <c r="M548" s="229"/>
      <c r="N548" s="78"/>
      <c r="O548" s="78"/>
      <c r="P548" s="78"/>
      <c r="Q548" s="78"/>
      <c r="R548" s="78"/>
      <c r="S548" s="78"/>
      <c r="T548" s="79"/>
      <c r="AT548" s="16" t="s">
        <v>165</v>
      </c>
      <c r="AU548" s="16" t="s">
        <v>79</v>
      </c>
    </row>
    <row r="549" s="1" customFormat="1">
      <c r="B549" s="37"/>
      <c r="C549" s="38"/>
      <c r="D549" s="227" t="s">
        <v>167</v>
      </c>
      <c r="E549" s="38"/>
      <c r="F549" s="230" t="s">
        <v>1867</v>
      </c>
      <c r="G549" s="38"/>
      <c r="H549" s="38"/>
      <c r="I549" s="142"/>
      <c r="J549" s="38"/>
      <c r="K549" s="38"/>
      <c r="L549" s="42"/>
      <c r="M549" s="229"/>
      <c r="N549" s="78"/>
      <c r="O549" s="78"/>
      <c r="P549" s="78"/>
      <c r="Q549" s="78"/>
      <c r="R549" s="78"/>
      <c r="S549" s="78"/>
      <c r="T549" s="79"/>
      <c r="AT549" s="16" t="s">
        <v>167</v>
      </c>
      <c r="AU549" s="16" t="s">
        <v>79</v>
      </c>
    </row>
    <row r="550" s="12" customFormat="1">
      <c r="B550" s="231"/>
      <c r="C550" s="232"/>
      <c r="D550" s="227" t="s">
        <v>169</v>
      </c>
      <c r="E550" s="233" t="s">
        <v>1</v>
      </c>
      <c r="F550" s="234" t="s">
        <v>1868</v>
      </c>
      <c r="G550" s="232"/>
      <c r="H550" s="233" t="s">
        <v>1</v>
      </c>
      <c r="I550" s="235"/>
      <c r="J550" s="232"/>
      <c r="K550" s="232"/>
      <c r="L550" s="236"/>
      <c r="M550" s="237"/>
      <c r="N550" s="238"/>
      <c r="O550" s="238"/>
      <c r="P550" s="238"/>
      <c r="Q550" s="238"/>
      <c r="R550" s="238"/>
      <c r="S550" s="238"/>
      <c r="T550" s="239"/>
      <c r="AT550" s="240" t="s">
        <v>169</v>
      </c>
      <c r="AU550" s="240" t="s">
        <v>79</v>
      </c>
      <c r="AV550" s="12" t="s">
        <v>21</v>
      </c>
      <c r="AW550" s="12" t="s">
        <v>34</v>
      </c>
      <c r="AX550" s="12" t="s">
        <v>71</v>
      </c>
      <c r="AY550" s="240" t="s">
        <v>156</v>
      </c>
    </row>
    <row r="551" s="13" customFormat="1">
      <c r="B551" s="241"/>
      <c r="C551" s="242"/>
      <c r="D551" s="227" t="s">
        <v>169</v>
      </c>
      <c r="E551" s="243" t="s">
        <v>1</v>
      </c>
      <c r="F551" s="244" t="s">
        <v>1869</v>
      </c>
      <c r="G551" s="242"/>
      <c r="H551" s="245">
        <v>17.329999999999998</v>
      </c>
      <c r="I551" s="246"/>
      <c r="J551" s="242"/>
      <c r="K551" s="242"/>
      <c r="L551" s="247"/>
      <c r="M551" s="248"/>
      <c r="N551" s="249"/>
      <c r="O551" s="249"/>
      <c r="P551" s="249"/>
      <c r="Q551" s="249"/>
      <c r="R551" s="249"/>
      <c r="S551" s="249"/>
      <c r="T551" s="250"/>
      <c r="AT551" s="251" t="s">
        <v>169</v>
      </c>
      <c r="AU551" s="251" t="s">
        <v>79</v>
      </c>
      <c r="AV551" s="13" t="s">
        <v>79</v>
      </c>
      <c r="AW551" s="13" t="s">
        <v>34</v>
      </c>
      <c r="AX551" s="13" t="s">
        <v>21</v>
      </c>
      <c r="AY551" s="251" t="s">
        <v>156</v>
      </c>
    </row>
    <row r="552" s="1" customFormat="1" ht="16.5" customHeight="1">
      <c r="B552" s="37"/>
      <c r="C552" s="215" t="s">
        <v>599</v>
      </c>
      <c r="D552" s="215" t="s">
        <v>158</v>
      </c>
      <c r="E552" s="216" t="s">
        <v>1870</v>
      </c>
      <c r="F552" s="217" t="s">
        <v>1871</v>
      </c>
      <c r="G552" s="218" t="s">
        <v>161</v>
      </c>
      <c r="H552" s="219">
        <v>13.448</v>
      </c>
      <c r="I552" s="220"/>
      <c r="J552" s="221">
        <f>ROUND(I552*H552,2)</f>
        <v>0</v>
      </c>
      <c r="K552" s="217" t="s">
        <v>162</v>
      </c>
      <c r="L552" s="42"/>
      <c r="M552" s="222" t="s">
        <v>1</v>
      </c>
      <c r="N552" s="223" t="s">
        <v>42</v>
      </c>
      <c r="O552" s="78"/>
      <c r="P552" s="224">
        <f>O552*H552</f>
        <v>0</v>
      </c>
      <c r="Q552" s="224">
        <v>0</v>
      </c>
      <c r="R552" s="224">
        <f>Q552*H552</f>
        <v>0</v>
      </c>
      <c r="S552" s="224">
        <v>0.066000000000000003</v>
      </c>
      <c r="T552" s="225">
        <f>S552*H552</f>
        <v>0.88756800000000002</v>
      </c>
      <c r="AR552" s="16" t="s">
        <v>163</v>
      </c>
      <c r="AT552" s="16" t="s">
        <v>158</v>
      </c>
      <c r="AU552" s="16" t="s">
        <v>79</v>
      </c>
      <c r="AY552" s="16" t="s">
        <v>156</v>
      </c>
      <c r="BE552" s="226">
        <f>IF(N552="základní",J552,0)</f>
        <v>0</v>
      </c>
      <c r="BF552" s="226">
        <f>IF(N552="snížená",J552,0)</f>
        <v>0</v>
      </c>
      <c r="BG552" s="226">
        <f>IF(N552="zákl. přenesená",J552,0)</f>
        <v>0</v>
      </c>
      <c r="BH552" s="226">
        <f>IF(N552="sníž. přenesená",J552,0)</f>
        <v>0</v>
      </c>
      <c r="BI552" s="226">
        <f>IF(N552="nulová",J552,0)</f>
        <v>0</v>
      </c>
      <c r="BJ552" s="16" t="s">
        <v>21</v>
      </c>
      <c r="BK552" s="226">
        <f>ROUND(I552*H552,2)</f>
        <v>0</v>
      </c>
      <c r="BL552" s="16" t="s">
        <v>163</v>
      </c>
      <c r="BM552" s="16" t="s">
        <v>1872</v>
      </c>
    </row>
    <row r="553" s="1" customFormat="1">
      <c r="B553" s="37"/>
      <c r="C553" s="38"/>
      <c r="D553" s="227" t="s">
        <v>165</v>
      </c>
      <c r="E553" s="38"/>
      <c r="F553" s="228" t="s">
        <v>1873</v>
      </c>
      <c r="G553" s="38"/>
      <c r="H553" s="38"/>
      <c r="I553" s="142"/>
      <c r="J553" s="38"/>
      <c r="K553" s="38"/>
      <c r="L553" s="42"/>
      <c r="M553" s="229"/>
      <c r="N553" s="78"/>
      <c r="O553" s="78"/>
      <c r="P553" s="78"/>
      <c r="Q553" s="78"/>
      <c r="R553" s="78"/>
      <c r="S553" s="78"/>
      <c r="T553" s="79"/>
      <c r="AT553" s="16" t="s">
        <v>165</v>
      </c>
      <c r="AU553" s="16" t="s">
        <v>79</v>
      </c>
    </row>
    <row r="554" s="1" customFormat="1">
      <c r="B554" s="37"/>
      <c r="C554" s="38"/>
      <c r="D554" s="227" t="s">
        <v>167</v>
      </c>
      <c r="E554" s="38"/>
      <c r="F554" s="230" t="s">
        <v>1867</v>
      </c>
      <c r="G554" s="38"/>
      <c r="H554" s="38"/>
      <c r="I554" s="142"/>
      <c r="J554" s="38"/>
      <c r="K554" s="38"/>
      <c r="L554" s="42"/>
      <c r="M554" s="229"/>
      <c r="N554" s="78"/>
      <c r="O554" s="78"/>
      <c r="P554" s="78"/>
      <c r="Q554" s="78"/>
      <c r="R554" s="78"/>
      <c r="S554" s="78"/>
      <c r="T554" s="79"/>
      <c r="AT554" s="16" t="s">
        <v>167</v>
      </c>
      <c r="AU554" s="16" t="s">
        <v>79</v>
      </c>
    </row>
    <row r="555" s="12" customFormat="1">
      <c r="B555" s="231"/>
      <c r="C555" s="232"/>
      <c r="D555" s="227" t="s">
        <v>169</v>
      </c>
      <c r="E555" s="233" t="s">
        <v>1</v>
      </c>
      <c r="F555" s="234" t="s">
        <v>1874</v>
      </c>
      <c r="G555" s="232"/>
      <c r="H555" s="233" t="s">
        <v>1</v>
      </c>
      <c r="I555" s="235"/>
      <c r="J555" s="232"/>
      <c r="K555" s="232"/>
      <c r="L555" s="236"/>
      <c r="M555" s="237"/>
      <c r="N555" s="238"/>
      <c r="O555" s="238"/>
      <c r="P555" s="238"/>
      <c r="Q555" s="238"/>
      <c r="R555" s="238"/>
      <c r="S555" s="238"/>
      <c r="T555" s="239"/>
      <c r="AT555" s="240" t="s">
        <v>169</v>
      </c>
      <c r="AU555" s="240" t="s">
        <v>79</v>
      </c>
      <c r="AV555" s="12" t="s">
        <v>21</v>
      </c>
      <c r="AW555" s="12" t="s">
        <v>34</v>
      </c>
      <c r="AX555" s="12" t="s">
        <v>71</v>
      </c>
      <c r="AY555" s="240" t="s">
        <v>156</v>
      </c>
    </row>
    <row r="556" s="13" customFormat="1">
      <c r="B556" s="241"/>
      <c r="C556" s="242"/>
      <c r="D556" s="227" t="s">
        <v>169</v>
      </c>
      <c r="E556" s="243" t="s">
        <v>1</v>
      </c>
      <c r="F556" s="244" t="s">
        <v>1647</v>
      </c>
      <c r="G556" s="242"/>
      <c r="H556" s="245">
        <v>13.448</v>
      </c>
      <c r="I556" s="246"/>
      <c r="J556" s="242"/>
      <c r="K556" s="242"/>
      <c r="L556" s="247"/>
      <c r="M556" s="248"/>
      <c r="N556" s="249"/>
      <c r="O556" s="249"/>
      <c r="P556" s="249"/>
      <c r="Q556" s="249"/>
      <c r="R556" s="249"/>
      <c r="S556" s="249"/>
      <c r="T556" s="250"/>
      <c r="AT556" s="251" t="s">
        <v>169</v>
      </c>
      <c r="AU556" s="251" t="s">
        <v>79</v>
      </c>
      <c r="AV556" s="13" t="s">
        <v>79</v>
      </c>
      <c r="AW556" s="13" t="s">
        <v>34</v>
      </c>
      <c r="AX556" s="13" t="s">
        <v>21</v>
      </c>
      <c r="AY556" s="251" t="s">
        <v>156</v>
      </c>
    </row>
    <row r="557" s="1" customFormat="1" ht="16.5" customHeight="1">
      <c r="B557" s="37"/>
      <c r="C557" s="215" t="s">
        <v>607</v>
      </c>
      <c r="D557" s="215" t="s">
        <v>158</v>
      </c>
      <c r="E557" s="216" t="s">
        <v>1875</v>
      </c>
      <c r="F557" s="217" t="s">
        <v>1876</v>
      </c>
      <c r="G557" s="218" t="s">
        <v>161</v>
      </c>
      <c r="H557" s="219">
        <v>13.448</v>
      </c>
      <c r="I557" s="220"/>
      <c r="J557" s="221">
        <f>ROUND(I557*H557,2)</f>
        <v>0</v>
      </c>
      <c r="K557" s="217" t="s">
        <v>162</v>
      </c>
      <c r="L557" s="42"/>
      <c r="M557" s="222" t="s">
        <v>1</v>
      </c>
      <c r="N557" s="223" t="s">
        <v>42</v>
      </c>
      <c r="O557" s="78"/>
      <c r="P557" s="224">
        <f>O557*H557</f>
        <v>0</v>
      </c>
      <c r="Q557" s="224">
        <v>0</v>
      </c>
      <c r="R557" s="224">
        <f>Q557*H557</f>
        <v>0</v>
      </c>
      <c r="S557" s="224">
        <v>0</v>
      </c>
      <c r="T557" s="225">
        <f>S557*H557</f>
        <v>0</v>
      </c>
      <c r="AR557" s="16" t="s">
        <v>163</v>
      </c>
      <c r="AT557" s="16" t="s">
        <v>158</v>
      </c>
      <c r="AU557" s="16" t="s">
        <v>79</v>
      </c>
      <c r="AY557" s="16" t="s">
        <v>156</v>
      </c>
      <c r="BE557" s="226">
        <f>IF(N557="základní",J557,0)</f>
        <v>0</v>
      </c>
      <c r="BF557" s="226">
        <f>IF(N557="snížená",J557,0)</f>
        <v>0</v>
      </c>
      <c r="BG557" s="226">
        <f>IF(N557="zákl. přenesená",J557,0)</f>
        <v>0</v>
      </c>
      <c r="BH557" s="226">
        <f>IF(N557="sníž. přenesená",J557,0)</f>
        <v>0</v>
      </c>
      <c r="BI557" s="226">
        <f>IF(N557="nulová",J557,0)</f>
        <v>0</v>
      </c>
      <c r="BJ557" s="16" t="s">
        <v>21</v>
      </c>
      <c r="BK557" s="226">
        <f>ROUND(I557*H557,2)</f>
        <v>0</v>
      </c>
      <c r="BL557" s="16" t="s">
        <v>163</v>
      </c>
      <c r="BM557" s="16" t="s">
        <v>1877</v>
      </c>
    </row>
    <row r="558" s="1" customFormat="1">
      <c r="B558" s="37"/>
      <c r="C558" s="38"/>
      <c r="D558" s="227" t="s">
        <v>165</v>
      </c>
      <c r="E558" s="38"/>
      <c r="F558" s="228" t="s">
        <v>1878</v>
      </c>
      <c r="G558" s="38"/>
      <c r="H558" s="38"/>
      <c r="I558" s="142"/>
      <c r="J558" s="38"/>
      <c r="K558" s="38"/>
      <c r="L558" s="42"/>
      <c r="M558" s="229"/>
      <c r="N558" s="78"/>
      <c r="O558" s="78"/>
      <c r="P558" s="78"/>
      <c r="Q558" s="78"/>
      <c r="R558" s="78"/>
      <c r="S558" s="78"/>
      <c r="T558" s="79"/>
      <c r="AT558" s="16" t="s">
        <v>165</v>
      </c>
      <c r="AU558" s="16" t="s">
        <v>79</v>
      </c>
    </row>
    <row r="559" s="1" customFormat="1">
      <c r="B559" s="37"/>
      <c r="C559" s="38"/>
      <c r="D559" s="227" t="s">
        <v>167</v>
      </c>
      <c r="E559" s="38"/>
      <c r="F559" s="230" t="s">
        <v>1867</v>
      </c>
      <c r="G559" s="38"/>
      <c r="H559" s="38"/>
      <c r="I559" s="142"/>
      <c r="J559" s="38"/>
      <c r="K559" s="38"/>
      <c r="L559" s="42"/>
      <c r="M559" s="229"/>
      <c r="N559" s="78"/>
      <c r="O559" s="78"/>
      <c r="P559" s="78"/>
      <c r="Q559" s="78"/>
      <c r="R559" s="78"/>
      <c r="S559" s="78"/>
      <c r="T559" s="79"/>
      <c r="AT559" s="16" t="s">
        <v>167</v>
      </c>
      <c r="AU559" s="16" t="s">
        <v>79</v>
      </c>
    </row>
    <row r="560" s="1" customFormat="1">
      <c r="B560" s="37"/>
      <c r="C560" s="38"/>
      <c r="D560" s="227" t="s">
        <v>189</v>
      </c>
      <c r="E560" s="38"/>
      <c r="F560" s="230" t="s">
        <v>1879</v>
      </c>
      <c r="G560" s="38"/>
      <c r="H560" s="38"/>
      <c r="I560" s="142"/>
      <c r="J560" s="38"/>
      <c r="K560" s="38"/>
      <c r="L560" s="42"/>
      <c r="M560" s="229"/>
      <c r="N560" s="78"/>
      <c r="O560" s="78"/>
      <c r="P560" s="78"/>
      <c r="Q560" s="78"/>
      <c r="R560" s="78"/>
      <c r="S560" s="78"/>
      <c r="T560" s="79"/>
      <c r="AT560" s="16" t="s">
        <v>189</v>
      </c>
      <c r="AU560" s="16" t="s">
        <v>79</v>
      </c>
    </row>
    <row r="561" s="12" customFormat="1">
      <c r="B561" s="231"/>
      <c r="C561" s="232"/>
      <c r="D561" s="227" t="s">
        <v>169</v>
      </c>
      <c r="E561" s="233" t="s">
        <v>1</v>
      </c>
      <c r="F561" s="234" t="s">
        <v>1874</v>
      </c>
      <c r="G561" s="232"/>
      <c r="H561" s="233" t="s">
        <v>1</v>
      </c>
      <c r="I561" s="235"/>
      <c r="J561" s="232"/>
      <c r="K561" s="232"/>
      <c r="L561" s="236"/>
      <c r="M561" s="237"/>
      <c r="N561" s="238"/>
      <c r="O561" s="238"/>
      <c r="P561" s="238"/>
      <c r="Q561" s="238"/>
      <c r="R561" s="238"/>
      <c r="S561" s="238"/>
      <c r="T561" s="239"/>
      <c r="AT561" s="240" t="s">
        <v>169</v>
      </c>
      <c r="AU561" s="240" t="s">
        <v>79</v>
      </c>
      <c r="AV561" s="12" t="s">
        <v>21</v>
      </c>
      <c r="AW561" s="12" t="s">
        <v>34</v>
      </c>
      <c r="AX561" s="12" t="s">
        <v>71</v>
      </c>
      <c r="AY561" s="240" t="s">
        <v>156</v>
      </c>
    </row>
    <row r="562" s="13" customFormat="1">
      <c r="B562" s="241"/>
      <c r="C562" s="242"/>
      <c r="D562" s="227" t="s">
        <v>169</v>
      </c>
      <c r="E562" s="243" t="s">
        <v>1</v>
      </c>
      <c r="F562" s="244" t="s">
        <v>1647</v>
      </c>
      <c r="G562" s="242"/>
      <c r="H562" s="245">
        <v>13.448</v>
      </c>
      <c r="I562" s="246"/>
      <c r="J562" s="242"/>
      <c r="K562" s="242"/>
      <c r="L562" s="247"/>
      <c r="M562" s="248"/>
      <c r="N562" s="249"/>
      <c r="O562" s="249"/>
      <c r="P562" s="249"/>
      <c r="Q562" s="249"/>
      <c r="R562" s="249"/>
      <c r="S562" s="249"/>
      <c r="T562" s="250"/>
      <c r="AT562" s="251" t="s">
        <v>169</v>
      </c>
      <c r="AU562" s="251" t="s">
        <v>79</v>
      </c>
      <c r="AV562" s="13" t="s">
        <v>79</v>
      </c>
      <c r="AW562" s="13" t="s">
        <v>34</v>
      </c>
      <c r="AX562" s="13" t="s">
        <v>21</v>
      </c>
      <c r="AY562" s="251" t="s">
        <v>156</v>
      </c>
    </row>
    <row r="563" s="1" customFormat="1" ht="16.5" customHeight="1">
      <c r="B563" s="37"/>
      <c r="C563" s="215" t="s">
        <v>615</v>
      </c>
      <c r="D563" s="215" t="s">
        <v>158</v>
      </c>
      <c r="E563" s="216" t="s">
        <v>578</v>
      </c>
      <c r="F563" s="217" t="s">
        <v>579</v>
      </c>
      <c r="G563" s="218" t="s">
        <v>161</v>
      </c>
      <c r="H563" s="219">
        <v>114.2</v>
      </c>
      <c r="I563" s="220"/>
      <c r="J563" s="221">
        <f>ROUND(I563*H563,2)</f>
        <v>0</v>
      </c>
      <c r="K563" s="217" t="s">
        <v>162</v>
      </c>
      <c r="L563" s="42"/>
      <c r="M563" s="222" t="s">
        <v>1</v>
      </c>
      <c r="N563" s="223" t="s">
        <v>42</v>
      </c>
      <c r="O563" s="78"/>
      <c r="P563" s="224">
        <f>O563*H563</f>
        <v>0</v>
      </c>
      <c r="Q563" s="224">
        <v>0</v>
      </c>
      <c r="R563" s="224">
        <f>Q563*H563</f>
        <v>0</v>
      </c>
      <c r="S563" s="224">
        <v>0</v>
      </c>
      <c r="T563" s="225">
        <f>S563*H563</f>
        <v>0</v>
      </c>
      <c r="AR563" s="16" t="s">
        <v>163</v>
      </c>
      <c r="AT563" s="16" t="s">
        <v>158</v>
      </c>
      <c r="AU563" s="16" t="s">
        <v>79</v>
      </c>
      <c r="AY563" s="16" t="s">
        <v>156</v>
      </c>
      <c r="BE563" s="226">
        <f>IF(N563="základní",J563,0)</f>
        <v>0</v>
      </c>
      <c r="BF563" s="226">
        <f>IF(N563="snížená",J563,0)</f>
        <v>0</v>
      </c>
      <c r="BG563" s="226">
        <f>IF(N563="zákl. přenesená",J563,0)</f>
        <v>0</v>
      </c>
      <c r="BH563" s="226">
        <f>IF(N563="sníž. přenesená",J563,0)</f>
        <v>0</v>
      </c>
      <c r="BI563" s="226">
        <f>IF(N563="nulová",J563,0)</f>
        <v>0</v>
      </c>
      <c r="BJ563" s="16" t="s">
        <v>21</v>
      </c>
      <c r="BK563" s="226">
        <f>ROUND(I563*H563,2)</f>
        <v>0</v>
      </c>
      <c r="BL563" s="16" t="s">
        <v>163</v>
      </c>
      <c r="BM563" s="16" t="s">
        <v>1880</v>
      </c>
    </row>
    <row r="564" s="1" customFormat="1">
      <c r="B564" s="37"/>
      <c r="C564" s="38"/>
      <c r="D564" s="227" t="s">
        <v>165</v>
      </c>
      <c r="E564" s="38"/>
      <c r="F564" s="228" t="s">
        <v>579</v>
      </c>
      <c r="G564" s="38"/>
      <c r="H564" s="38"/>
      <c r="I564" s="142"/>
      <c r="J564" s="38"/>
      <c r="K564" s="38"/>
      <c r="L564" s="42"/>
      <c r="M564" s="229"/>
      <c r="N564" s="78"/>
      <c r="O564" s="78"/>
      <c r="P564" s="78"/>
      <c r="Q564" s="78"/>
      <c r="R564" s="78"/>
      <c r="S564" s="78"/>
      <c r="T564" s="79"/>
      <c r="AT564" s="16" t="s">
        <v>165</v>
      </c>
      <c r="AU564" s="16" t="s">
        <v>79</v>
      </c>
    </row>
    <row r="565" s="1" customFormat="1">
      <c r="B565" s="37"/>
      <c r="C565" s="38"/>
      <c r="D565" s="227" t="s">
        <v>167</v>
      </c>
      <c r="E565" s="38"/>
      <c r="F565" s="230" t="s">
        <v>581</v>
      </c>
      <c r="G565" s="38"/>
      <c r="H565" s="38"/>
      <c r="I565" s="142"/>
      <c r="J565" s="38"/>
      <c r="K565" s="38"/>
      <c r="L565" s="42"/>
      <c r="M565" s="229"/>
      <c r="N565" s="78"/>
      <c r="O565" s="78"/>
      <c r="P565" s="78"/>
      <c r="Q565" s="78"/>
      <c r="R565" s="78"/>
      <c r="S565" s="78"/>
      <c r="T565" s="79"/>
      <c r="AT565" s="16" t="s">
        <v>167</v>
      </c>
      <c r="AU565" s="16" t="s">
        <v>79</v>
      </c>
    </row>
    <row r="566" s="12" customFormat="1">
      <c r="B566" s="231"/>
      <c r="C566" s="232"/>
      <c r="D566" s="227" t="s">
        <v>169</v>
      </c>
      <c r="E566" s="233" t="s">
        <v>1</v>
      </c>
      <c r="F566" s="234" t="s">
        <v>1881</v>
      </c>
      <c r="G566" s="232"/>
      <c r="H566" s="233" t="s">
        <v>1</v>
      </c>
      <c r="I566" s="235"/>
      <c r="J566" s="232"/>
      <c r="K566" s="232"/>
      <c r="L566" s="236"/>
      <c r="M566" s="237"/>
      <c r="N566" s="238"/>
      <c r="O566" s="238"/>
      <c r="P566" s="238"/>
      <c r="Q566" s="238"/>
      <c r="R566" s="238"/>
      <c r="S566" s="238"/>
      <c r="T566" s="239"/>
      <c r="AT566" s="240" t="s">
        <v>169</v>
      </c>
      <c r="AU566" s="240" t="s">
        <v>79</v>
      </c>
      <c r="AV566" s="12" t="s">
        <v>21</v>
      </c>
      <c r="AW566" s="12" t="s">
        <v>34</v>
      </c>
      <c r="AX566" s="12" t="s">
        <v>71</v>
      </c>
      <c r="AY566" s="240" t="s">
        <v>156</v>
      </c>
    </row>
    <row r="567" s="13" customFormat="1">
      <c r="B567" s="241"/>
      <c r="C567" s="242"/>
      <c r="D567" s="227" t="s">
        <v>169</v>
      </c>
      <c r="E567" s="243" t="s">
        <v>1</v>
      </c>
      <c r="F567" s="244" t="s">
        <v>1882</v>
      </c>
      <c r="G567" s="242"/>
      <c r="H567" s="245">
        <v>67.239999999999995</v>
      </c>
      <c r="I567" s="246"/>
      <c r="J567" s="242"/>
      <c r="K567" s="242"/>
      <c r="L567" s="247"/>
      <c r="M567" s="248"/>
      <c r="N567" s="249"/>
      <c r="O567" s="249"/>
      <c r="P567" s="249"/>
      <c r="Q567" s="249"/>
      <c r="R567" s="249"/>
      <c r="S567" s="249"/>
      <c r="T567" s="250"/>
      <c r="AT567" s="251" t="s">
        <v>169</v>
      </c>
      <c r="AU567" s="251" t="s">
        <v>79</v>
      </c>
      <c r="AV567" s="13" t="s">
        <v>79</v>
      </c>
      <c r="AW567" s="13" t="s">
        <v>34</v>
      </c>
      <c r="AX567" s="13" t="s">
        <v>71</v>
      </c>
      <c r="AY567" s="251" t="s">
        <v>156</v>
      </c>
    </row>
    <row r="568" s="12" customFormat="1">
      <c r="B568" s="231"/>
      <c r="C568" s="232"/>
      <c r="D568" s="227" t="s">
        <v>169</v>
      </c>
      <c r="E568" s="233" t="s">
        <v>1</v>
      </c>
      <c r="F568" s="234" t="s">
        <v>1883</v>
      </c>
      <c r="G568" s="232"/>
      <c r="H568" s="233" t="s">
        <v>1</v>
      </c>
      <c r="I568" s="235"/>
      <c r="J568" s="232"/>
      <c r="K568" s="232"/>
      <c r="L568" s="236"/>
      <c r="M568" s="237"/>
      <c r="N568" s="238"/>
      <c r="O568" s="238"/>
      <c r="P568" s="238"/>
      <c r="Q568" s="238"/>
      <c r="R568" s="238"/>
      <c r="S568" s="238"/>
      <c r="T568" s="239"/>
      <c r="AT568" s="240" t="s">
        <v>169</v>
      </c>
      <c r="AU568" s="240" t="s">
        <v>79</v>
      </c>
      <c r="AV568" s="12" t="s">
        <v>21</v>
      </c>
      <c r="AW568" s="12" t="s">
        <v>34</v>
      </c>
      <c r="AX568" s="12" t="s">
        <v>71</v>
      </c>
      <c r="AY568" s="240" t="s">
        <v>156</v>
      </c>
    </row>
    <row r="569" s="13" customFormat="1">
      <c r="B569" s="241"/>
      <c r="C569" s="242"/>
      <c r="D569" s="227" t="s">
        <v>169</v>
      </c>
      <c r="E569" s="243" t="s">
        <v>1</v>
      </c>
      <c r="F569" s="244" t="s">
        <v>1884</v>
      </c>
      <c r="G569" s="242"/>
      <c r="H569" s="245">
        <v>46.960000000000001</v>
      </c>
      <c r="I569" s="246"/>
      <c r="J569" s="242"/>
      <c r="K569" s="242"/>
      <c r="L569" s="247"/>
      <c r="M569" s="248"/>
      <c r="N569" s="249"/>
      <c r="O569" s="249"/>
      <c r="P569" s="249"/>
      <c r="Q569" s="249"/>
      <c r="R569" s="249"/>
      <c r="S569" s="249"/>
      <c r="T569" s="250"/>
      <c r="AT569" s="251" t="s">
        <v>169</v>
      </c>
      <c r="AU569" s="251" t="s">
        <v>79</v>
      </c>
      <c r="AV569" s="13" t="s">
        <v>79</v>
      </c>
      <c r="AW569" s="13" t="s">
        <v>34</v>
      </c>
      <c r="AX569" s="13" t="s">
        <v>71</v>
      </c>
      <c r="AY569" s="251" t="s">
        <v>156</v>
      </c>
    </row>
    <row r="570" s="14" customFormat="1">
      <c r="B570" s="252"/>
      <c r="C570" s="253"/>
      <c r="D570" s="227" t="s">
        <v>169</v>
      </c>
      <c r="E570" s="254" t="s">
        <v>1</v>
      </c>
      <c r="F570" s="255" t="s">
        <v>174</v>
      </c>
      <c r="G570" s="253"/>
      <c r="H570" s="256">
        <v>114.2</v>
      </c>
      <c r="I570" s="257"/>
      <c r="J570" s="253"/>
      <c r="K570" s="253"/>
      <c r="L570" s="258"/>
      <c r="M570" s="259"/>
      <c r="N570" s="260"/>
      <c r="O570" s="260"/>
      <c r="P570" s="260"/>
      <c r="Q570" s="260"/>
      <c r="R570" s="260"/>
      <c r="S570" s="260"/>
      <c r="T570" s="261"/>
      <c r="AT570" s="262" t="s">
        <v>169</v>
      </c>
      <c r="AU570" s="262" t="s">
        <v>79</v>
      </c>
      <c r="AV570" s="14" t="s">
        <v>163</v>
      </c>
      <c r="AW570" s="14" t="s">
        <v>34</v>
      </c>
      <c r="AX570" s="14" t="s">
        <v>21</v>
      </c>
      <c r="AY570" s="262" t="s">
        <v>156</v>
      </c>
    </row>
    <row r="571" s="1" customFormat="1" ht="16.5" customHeight="1">
      <c r="B571" s="37"/>
      <c r="C571" s="215" t="s">
        <v>621</v>
      </c>
      <c r="D571" s="215" t="s">
        <v>158</v>
      </c>
      <c r="E571" s="216" t="s">
        <v>1885</v>
      </c>
      <c r="F571" s="217" t="s">
        <v>1886</v>
      </c>
      <c r="G571" s="218" t="s">
        <v>161</v>
      </c>
      <c r="H571" s="219">
        <v>114.2</v>
      </c>
      <c r="I571" s="220"/>
      <c r="J571" s="221">
        <f>ROUND(I571*H571,2)</f>
        <v>0</v>
      </c>
      <c r="K571" s="217" t="s">
        <v>162</v>
      </c>
      <c r="L571" s="42"/>
      <c r="M571" s="222" t="s">
        <v>1</v>
      </c>
      <c r="N571" s="223" t="s">
        <v>42</v>
      </c>
      <c r="O571" s="78"/>
      <c r="P571" s="224">
        <f>O571*H571</f>
        <v>0</v>
      </c>
      <c r="Q571" s="224">
        <v>0</v>
      </c>
      <c r="R571" s="224">
        <f>Q571*H571</f>
        <v>0</v>
      </c>
      <c r="S571" s="224">
        <v>0</v>
      </c>
      <c r="T571" s="225">
        <f>S571*H571</f>
        <v>0</v>
      </c>
      <c r="AR571" s="16" t="s">
        <v>163</v>
      </c>
      <c r="AT571" s="16" t="s">
        <v>158</v>
      </c>
      <c r="AU571" s="16" t="s">
        <v>79</v>
      </c>
      <c r="AY571" s="16" t="s">
        <v>156</v>
      </c>
      <c r="BE571" s="226">
        <f>IF(N571="základní",J571,0)</f>
        <v>0</v>
      </c>
      <c r="BF571" s="226">
        <f>IF(N571="snížená",J571,0)</f>
        <v>0</v>
      </c>
      <c r="BG571" s="226">
        <f>IF(N571="zákl. přenesená",J571,0)</f>
        <v>0</v>
      </c>
      <c r="BH571" s="226">
        <f>IF(N571="sníž. přenesená",J571,0)</f>
        <v>0</v>
      </c>
      <c r="BI571" s="226">
        <f>IF(N571="nulová",J571,0)</f>
        <v>0</v>
      </c>
      <c r="BJ571" s="16" t="s">
        <v>21</v>
      </c>
      <c r="BK571" s="226">
        <f>ROUND(I571*H571,2)</f>
        <v>0</v>
      </c>
      <c r="BL571" s="16" t="s">
        <v>163</v>
      </c>
      <c r="BM571" s="16" t="s">
        <v>1887</v>
      </c>
    </row>
    <row r="572" s="1" customFormat="1">
      <c r="B572" s="37"/>
      <c r="C572" s="38"/>
      <c r="D572" s="227" t="s">
        <v>165</v>
      </c>
      <c r="E572" s="38"/>
      <c r="F572" s="228" t="s">
        <v>1888</v>
      </c>
      <c r="G572" s="38"/>
      <c r="H572" s="38"/>
      <c r="I572" s="142"/>
      <c r="J572" s="38"/>
      <c r="K572" s="38"/>
      <c r="L572" s="42"/>
      <c r="M572" s="229"/>
      <c r="N572" s="78"/>
      <c r="O572" s="78"/>
      <c r="P572" s="78"/>
      <c r="Q572" s="78"/>
      <c r="R572" s="78"/>
      <c r="S572" s="78"/>
      <c r="T572" s="79"/>
      <c r="AT572" s="16" t="s">
        <v>165</v>
      </c>
      <c r="AU572" s="16" t="s">
        <v>79</v>
      </c>
    </row>
    <row r="573" s="1" customFormat="1">
      <c r="B573" s="37"/>
      <c r="C573" s="38"/>
      <c r="D573" s="227" t="s">
        <v>167</v>
      </c>
      <c r="E573" s="38"/>
      <c r="F573" s="230" t="s">
        <v>581</v>
      </c>
      <c r="G573" s="38"/>
      <c r="H573" s="38"/>
      <c r="I573" s="142"/>
      <c r="J573" s="38"/>
      <c r="K573" s="38"/>
      <c r="L573" s="42"/>
      <c r="M573" s="229"/>
      <c r="N573" s="78"/>
      <c r="O573" s="78"/>
      <c r="P573" s="78"/>
      <c r="Q573" s="78"/>
      <c r="R573" s="78"/>
      <c r="S573" s="78"/>
      <c r="T573" s="79"/>
      <c r="AT573" s="16" t="s">
        <v>167</v>
      </c>
      <c r="AU573" s="16" t="s">
        <v>79</v>
      </c>
    </row>
    <row r="574" s="1" customFormat="1">
      <c r="B574" s="37"/>
      <c r="C574" s="38"/>
      <c r="D574" s="227" t="s">
        <v>189</v>
      </c>
      <c r="E574" s="38"/>
      <c r="F574" s="230" t="s">
        <v>1879</v>
      </c>
      <c r="G574" s="38"/>
      <c r="H574" s="38"/>
      <c r="I574" s="142"/>
      <c r="J574" s="38"/>
      <c r="K574" s="38"/>
      <c r="L574" s="42"/>
      <c r="M574" s="229"/>
      <c r="N574" s="78"/>
      <c r="O574" s="78"/>
      <c r="P574" s="78"/>
      <c r="Q574" s="78"/>
      <c r="R574" s="78"/>
      <c r="S574" s="78"/>
      <c r="T574" s="79"/>
      <c r="AT574" s="16" t="s">
        <v>189</v>
      </c>
      <c r="AU574" s="16" t="s">
        <v>79</v>
      </c>
    </row>
    <row r="575" s="13" customFormat="1">
      <c r="B575" s="241"/>
      <c r="C575" s="242"/>
      <c r="D575" s="227" t="s">
        <v>169</v>
      </c>
      <c r="E575" s="243" t="s">
        <v>1</v>
      </c>
      <c r="F575" s="244" t="s">
        <v>1889</v>
      </c>
      <c r="G575" s="242"/>
      <c r="H575" s="245">
        <v>114.2</v>
      </c>
      <c r="I575" s="246"/>
      <c r="J575" s="242"/>
      <c r="K575" s="242"/>
      <c r="L575" s="247"/>
      <c r="M575" s="248"/>
      <c r="N575" s="249"/>
      <c r="O575" s="249"/>
      <c r="P575" s="249"/>
      <c r="Q575" s="249"/>
      <c r="R575" s="249"/>
      <c r="S575" s="249"/>
      <c r="T575" s="250"/>
      <c r="AT575" s="251" t="s">
        <v>169</v>
      </c>
      <c r="AU575" s="251" t="s">
        <v>79</v>
      </c>
      <c r="AV575" s="13" t="s">
        <v>79</v>
      </c>
      <c r="AW575" s="13" t="s">
        <v>34</v>
      </c>
      <c r="AX575" s="13" t="s">
        <v>21</v>
      </c>
      <c r="AY575" s="251" t="s">
        <v>156</v>
      </c>
    </row>
    <row r="576" s="1" customFormat="1" ht="16.5" customHeight="1">
      <c r="B576" s="37"/>
      <c r="C576" s="215" t="s">
        <v>628</v>
      </c>
      <c r="D576" s="215" t="s">
        <v>158</v>
      </c>
      <c r="E576" s="216" t="s">
        <v>1890</v>
      </c>
      <c r="F576" s="217" t="s">
        <v>1891</v>
      </c>
      <c r="G576" s="218" t="s">
        <v>161</v>
      </c>
      <c r="H576" s="219">
        <v>23.48</v>
      </c>
      <c r="I576" s="220"/>
      <c r="J576" s="221">
        <f>ROUND(I576*H576,2)</f>
        <v>0</v>
      </c>
      <c r="K576" s="217" t="s">
        <v>162</v>
      </c>
      <c r="L576" s="42"/>
      <c r="M576" s="222" t="s">
        <v>1</v>
      </c>
      <c r="N576" s="223" t="s">
        <v>42</v>
      </c>
      <c r="O576" s="78"/>
      <c r="P576" s="224">
        <f>O576*H576</f>
        <v>0</v>
      </c>
      <c r="Q576" s="224">
        <v>0</v>
      </c>
      <c r="R576" s="224">
        <f>Q576*H576</f>
        <v>0</v>
      </c>
      <c r="S576" s="224">
        <v>0.0106</v>
      </c>
      <c r="T576" s="225">
        <f>S576*H576</f>
        <v>0.248888</v>
      </c>
      <c r="AR576" s="16" t="s">
        <v>163</v>
      </c>
      <c r="AT576" s="16" t="s">
        <v>158</v>
      </c>
      <c r="AU576" s="16" t="s">
        <v>79</v>
      </c>
      <c r="AY576" s="16" t="s">
        <v>156</v>
      </c>
      <c r="BE576" s="226">
        <f>IF(N576="základní",J576,0)</f>
        <v>0</v>
      </c>
      <c r="BF576" s="226">
        <f>IF(N576="snížená",J576,0)</f>
        <v>0</v>
      </c>
      <c r="BG576" s="226">
        <f>IF(N576="zákl. přenesená",J576,0)</f>
        <v>0</v>
      </c>
      <c r="BH576" s="226">
        <f>IF(N576="sníž. přenesená",J576,0)</f>
        <v>0</v>
      </c>
      <c r="BI576" s="226">
        <f>IF(N576="nulová",J576,0)</f>
        <v>0</v>
      </c>
      <c r="BJ576" s="16" t="s">
        <v>21</v>
      </c>
      <c r="BK576" s="226">
        <f>ROUND(I576*H576,2)</f>
        <v>0</v>
      </c>
      <c r="BL576" s="16" t="s">
        <v>163</v>
      </c>
      <c r="BM576" s="16" t="s">
        <v>1892</v>
      </c>
    </row>
    <row r="577" s="1" customFormat="1">
      <c r="B577" s="37"/>
      <c r="C577" s="38"/>
      <c r="D577" s="227" t="s">
        <v>165</v>
      </c>
      <c r="E577" s="38"/>
      <c r="F577" s="228" t="s">
        <v>1893</v>
      </c>
      <c r="G577" s="38"/>
      <c r="H577" s="38"/>
      <c r="I577" s="142"/>
      <c r="J577" s="38"/>
      <c r="K577" s="38"/>
      <c r="L577" s="42"/>
      <c r="M577" s="229"/>
      <c r="N577" s="78"/>
      <c r="O577" s="78"/>
      <c r="P577" s="78"/>
      <c r="Q577" s="78"/>
      <c r="R577" s="78"/>
      <c r="S577" s="78"/>
      <c r="T577" s="79"/>
      <c r="AT577" s="16" t="s">
        <v>165</v>
      </c>
      <c r="AU577" s="16" t="s">
        <v>79</v>
      </c>
    </row>
    <row r="578" s="1" customFormat="1">
      <c r="B578" s="37"/>
      <c r="C578" s="38"/>
      <c r="D578" s="227" t="s">
        <v>167</v>
      </c>
      <c r="E578" s="38"/>
      <c r="F578" s="230" t="s">
        <v>597</v>
      </c>
      <c r="G578" s="38"/>
      <c r="H578" s="38"/>
      <c r="I578" s="142"/>
      <c r="J578" s="38"/>
      <c r="K578" s="38"/>
      <c r="L578" s="42"/>
      <c r="M578" s="229"/>
      <c r="N578" s="78"/>
      <c r="O578" s="78"/>
      <c r="P578" s="78"/>
      <c r="Q578" s="78"/>
      <c r="R578" s="78"/>
      <c r="S578" s="78"/>
      <c r="T578" s="79"/>
      <c r="AT578" s="16" t="s">
        <v>167</v>
      </c>
      <c r="AU578" s="16" t="s">
        <v>79</v>
      </c>
    </row>
    <row r="579" s="12" customFormat="1">
      <c r="B579" s="231"/>
      <c r="C579" s="232"/>
      <c r="D579" s="227" t="s">
        <v>169</v>
      </c>
      <c r="E579" s="233" t="s">
        <v>1</v>
      </c>
      <c r="F579" s="234" t="s">
        <v>1894</v>
      </c>
      <c r="G579" s="232"/>
      <c r="H579" s="233" t="s">
        <v>1</v>
      </c>
      <c r="I579" s="235"/>
      <c r="J579" s="232"/>
      <c r="K579" s="232"/>
      <c r="L579" s="236"/>
      <c r="M579" s="237"/>
      <c r="N579" s="238"/>
      <c r="O579" s="238"/>
      <c r="P579" s="238"/>
      <c r="Q579" s="238"/>
      <c r="R579" s="238"/>
      <c r="S579" s="238"/>
      <c r="T579" s="239"/>
      <c r="AT579" s="240" t="s">
        <v>169</v>
      </c>
      <c r="AU579" s="240" t="s">
        <v>79</v>
      </c>
      <c r="AV579" s="12" t="s">
        <v>21</v>
      </c>
      <c r="AW579" s="12" t="s">
        <v>34</v>
      </c>
      <c r="AX579" s="12" t="s">
        <v>71</v>
      </c>
      <c r="AY579" s="240" t="s">
        <v>156</v>
      </c>
    </row>
    <row r="580" s="13" customFormat="1">
      <c r="B580" s="241"/>
      <c r="C580" s="242"/>
      <c r="D580" s="227" t="s">
        <v>169</v>
      </c>
      <c r="E580" s="243" t="s">
        <v>1</v>
      </c>
      <c r="F580" s="244" t="s">
        <v>1895</v>
      </c>
      <c r="G580" s="242"/>
      <c r="H580" s="245">
        <v>23.48</v>
      </c>
      <c r="I580" s="246"/>
      <c r="J580" s="242"/>
      <c r="K580" s="242"/>
      <c r="L580" s="247"/>
      <c r="M580" s="248"/>
      <c r="N580" s="249"/>
      <c r="O580" s="249"/>
      <c r="P580" s="249"/>
      <c r="Q580" s="249"/>
      <c r="R580" s="249"/>
      <c r="S580" s="249"/>
      <c r="T580" s="250"/>
      <c r="AT580" s="251" t="s">
        <v>169</v>
      </c>
      <c r="AU580" s="251" t="s">
        <v>79</v>
      </c>
      <c r="AV580" s="13" t="s">
        <v>79</v>
      </c>
      <c r="AW580" s="13" t="s">
        <v>34</v>
      </c>
      <c r="AX580" s="13" t="s">
        <v>21</v>
      </c>
      <c r="AY580" s="251" t="s">
        <v>156</v>
      </c>
    </row>
    <row r="581" s="1" customFormat="1" ht="16.5" customHeight="1">
      <c r="B581" s="37"/>
      <c r="C581" s="215" t="s">
        <v>637</v>
      </c>
      <c r="D581" s="215" t="s">
        <v>158</v>
      </c>
      <c r="E581" s="216" t="s">
        <v>1896</v>
      </c>
      <c r="F581" s="217" t="s">
        <v>1897</v>
      </c>
      <c r="G581" s="218" t="s">
        <v>161</v>
      </c>
      <c r="H581" s="219">
        <v>23.48</v>
      </c>
      <c r="I581" s="220"/>
      <c r="J581" s="221">
        <f>ROUND(I581*H581,2)</f>
        <v>0</v>
      </c>
      <c r="K581" s="217" t="s">
        <v>162</v>
      </c>
      <c r="L581" s="42"/>
      <c r="M581" s="222" t="s">
        <v>1</v>
      </c>
      <c r="N581" s="223" t="s">
        <v>42</v>
      </c>
      <c r="O581" s="78"/>
      <c r="P581" s="224">
        <f>O581*H581</f>
        <v>0</v>
      </c>
      <c r="Q581" s="224">
        <v>0</v>
      </c>
      <c r="R581" s="224">
        <f>Q581*H581</f>
        <v>0</v>
      </c>
      <c r="S581" s="224">
        <v>0</v>
      </c>
      <c r="T581" s="225">
        <f>S581*H581</f>
        <v>0</v>
      </c>
      <c r="AR581" s="16" t="s">
        <v>163</v>
      </c>
      <c r="AT581" s="16" t="s">
        <v>158</v>
      </c>
      <c r="AU581" s="16" t="s">
        <v>79</v>
      </c>
      <c r="AY581" s="16" t="s">
        <v>156</v>
      </c>
      <c r="BE581" s="226">
        <f>IF(N581="základní",J581,0)</f>
        <v>0</v>
      </c>
      <c r="BF581" s="226">
        <f>IF(N581="snížená",J581,0)</f>
        <v>0</v>
      </c>
      <c r="BG581" s="226">
        <f>IF(N581="zákl. přenesená",J581,0)</f>
        <v>0</v>
      </c>
      <c r="BH581" s="226">
        <f>IF(N581="sníž. přenesená",J581,0)</f>
        <v>0</v>
      </c>
      <c r="BI581" s="226">
        <f>IF(N581="nulová",J581,0)</f>
        <v>0</v>
      </c>
      <c r="BJ581" s="16" t="s">
        <v>21</v>
      </c>
      <c r="BK581" s="226">
        <f>ROUND(I581*H581,2)</f>
        <v>0</v>
      </c>
      <c r="BL581" s="16" t="s">
        <v>163</v>
      </c>
      <c r="BM581" s="16" t="s">
        <v>1898</v>
      </c>
    </row>
    <row r="582" s="1" customFormat="1">
      <c r="B582" s="37"/>
      <c r="C582" s="38"/>
      <c r="D582" s="227" t="s">
        <v>165</v>
      </c>
      <c r="E582" s="38"/>
      <c r="F582" s="228" t="s">
        <v>1899</v>
      </c>
      <c r="G582" s="38"/>
      <c r="H582" s="38"/>
      <c r="I582" s="142"/>
      <c r="J582" s="38"/>
      <c r="K582" s="38"/>
      <c r="L582" s="42"/>
      <c r="M582" s="229"/>
      <c r="N582" s="78"/>
      <c r="O582" s="78"/>
      <c r="P582" s="78"/>
      <c r="Q582" s="78"/>
      <c r="R582" s="78"/>
      <c r="S582" s="78"/>
      <c r="T582" s="79"/>
      <c r="AT582" s="16" t="s">
        <v>165</v>
      </c>
      <c r="AU582" s="16" t="s">
        <v>79</v>
      </c>
    </row>
    <row r="583" s="1" customFormat="1">
      <c r="B583" s="37"/>
      <c r="C583" s="38"/>
      <c r="D583" s="227" t="s">
        <v>167</v>
      </c>
      <c r="E583" s="38"/>
      <c r="F583" s="230" t="s">
        <v>597</v>
      </c>
      <c r="G583" s="38"/>
      <c r="H583" s="38"/>
      <c r="I583" s="142"/>
      <c r="J583" s="38"/>
      <c r="K583" s="38"/>
      <c r="L583" s="42"/>
      <c r="M583" s="229"/>
      <c r="N583" s="78"/>
      <c r="O583" s="78"/>
      <c r="P583" s="78"/>
      <c r="Q583" s="78"/>
      <c r="R583" s="78"/>
      <c r="S583" s="78"/>
      <c r="T583" s="79"/>
      <c r="AT583" s="16" t="s">
        <v>167</v>
      </c>
      <c r="AU583" s="16" t="s">
        <v>79</v>
      </c>
    </row>
    <row r="584" s="1" customFormat="1">
      <c r="B584" s="37"/>
      <c r="C584" s="38"/>
      <c r="D584" s="227" t="s">
        <v>189</v>
      </c>
      <c r="E584" s="38"/>
      <c r="F584" s="230" t="s">
        <v>1879</v>
      </c>
      <c r="G584" s="38"/>
      <c r="H584" s="38"/>
      <c r="I584" s="142"/>
      <c r="J584" s="38"/>
      <c r="K584" s="38"/>
      <c r="L584" s="42"/>
      <c r="M584" s="229"/>
      <c r="N584" s="78"/>
      <c r="O584" s="78"/>
      <c r="P584" s="78"/>
      <c r="Q584" s="78"/>
      <c r="R584" s="78"/>
      <c r="S584" s="78"/>
      <c r="T584" s="79"/>
      <c r="AT584" s="16" t="s">
        <v>189</v>
      </c>
      <c r="AU584" s="16" t="s">
        <v>79</v>
      </c>
    </row>
    <row r="585" s="12" customFormat="1">
      <c r="B585" s="231"/>
      <c r="C585" s="232"/>
      <c r="D585" s="227" t="s">
        <v>169</v>
      </c>
      <c r="E585" s="233" t="s">
        <v>1</v>
      </c>
      <c r="F585" s="234" t="s">
        <v>1894</v>
      </c>
      <c r="G585" s="232"/>
      <c r="H585" s="233" t="s">
        <v>1</v>
      </c>
      <c r="I585" s="235"/>
      <c r="J585" s="232"/>
      <c r="K585" s="232"/>
      <c r="L585" s="236"/>
      <c r="M585" s="237"/>
      <c r="N585" s="238"/>
      <c r="O585" s="238"/>
      <c r="P585" s="238"/>
      <c r="Q585" s="238"/>
      <c r="R585" s="238"/>
      <c r="S585" s="238"/>
      <c r="T585" s="239"/>
      <c r="AT585" s="240" t="s">
        <v>169</v>
      </c>
      <c r="AU585" s="240" t="s">
        <v>79</v>
      </c>
      <c r="AV585" s="12" t="s">
        <v>21</v>
      </c>
      <c r="AW585" s="12" t="s">
        <v>34</v>
      </c>
      <c r="AX585" s="12" t="s">
        <v>71</v>
      </c>
      <c r="AY585" s="240" t="s">
        <v>156</v>
      </c>
    </row>
    <row r="586" s="13" customFormat="1">
      <c r="B586" s="241"/>
      <c r="C586" s="242"/>
      <c r="D586" s="227" t="s">
        <v>169</v>
      </c>
      <c r="E586" s="243" t="s">
        <v>1</v>
      </c>
      <c r="F586" s="244" t="s">
        <v>1895</v>
      </c>
      <c r="G586" s="242"/>
      <c r="H586" s="245">
        <v>23.48</v>
      </c>
      <c r="I586" s="246"/>
      <c r="J586" s="242"/>
      <c r="K586" s="242"/>
      <c r="L586" s="247"/>
      <c r="M586" s="248"/>
      <c r="N586" s="249"/>
      <c r="O586" s="249"/>
      <c r="P586" s="249"/>
      <c r="Q586" s="249"/>
      <c r="R586" s="249"/>
      <c r="S586" s="249"/>
      <c r="T586" s="250"/>
      <c r="AT586" s="251" t="s">
        <v>169</v>
      </c>
      <c r="AU586" s="251" t="s">
        <v>79</v>
      </c>
      <c r="AV586" s="13" t="s">
        <v>79</v>
      </c>
      <c r="AW586" s="13" t="s">
        <v>34</v>
      </c>
      <c r="AX586" s="13" t="s">
        <v>21</v>
      </c>
      <c r="AY586" s="251" t="s">
        <v>156</v>
      </c>
    </row>
    <row r="587" s="1" customFormat="1" ht="16.5" customHeight="1">
      <c r="B587" s="37"/>
      <c r="C587" s="215" t="s">
        <v>647</v>
      </c>
      <c r="D587" s="215" t="s">
        <v>158</v>
      </c>
      <c r="E587" s="216" t="s">
        <v>608</v>
      </c>
      <c r="F587" s="217" t="s">
        <v>609</v>
      </c>
      <c r="G587" s="218" t="s">
        <v>161</v>
      </c>
      <c r="H587" s="219">
        <v>23.48</v>
      </c>
      <c r="I587" s="220"/>
      <c r="J587" s="221">
        <f>ROUND(I587*H587,2)</f>
        <v>0</v>
      </c>
      <c r="K587" s="217" t="s">
        <v>162</v>
      </c>
      <c r="L587" s="42"/>
      <c r="M587" s="222" t="s">
        <v>1</v>
      </c>
      <c r="N587" s="223" t="s">
        <v>42</v>
      </c>
      <c r="O587" s="78"/>
      <c r="P587" s="224">
        <f>O587*H587</f>
        <v>0</v>
      </c>
      <c r="Q587" s="224">
        <v>0.011622199999999999</v>
      </c>
      <c r="R587" s="224">
        <f>Q587*H587</f>
        <v>0.27288925599999997</v>
      </c>
      <c r="S587" s="224">
        <v>0</v>
      </c>
      <c r="T587" s="225">
        <f>S587*H587</f>
        <v>0</v>
      </c>
      <c r="AR587" s="16" t="s">
        <v>163</v>
      </c>
      <c r="AT587" s="16" t="s">
        <v>158</v>
      </c>
      <c r="AU587" s="16" t="s">
        <v>79</v>
      </c>
      <c r="AY587" s="16" t="s">
        <v>156</v>
      </c>
      <c r="BE587" s="226">
        <f>IF(N587="základní",J587,0)</f>
        <v>0</v>
      </c>
      <c r="BF587" s="226">
        <f>IF(N587="snížená",J587,0)</f>
        <v>0</v>
      </c>
      <c r="BG587" s="226">
        <f>IF(N587="zákl. přenesená",J587,0)</f>
        <v>0</v>
      </c>
      <c r="BH587" s="226">
        <f>IF(N587="sníž. přenesená",J587,0)</f>
        <v>0</v>
      </c>
      <c r="BI587" s="226">
        <f>IF(N587="nulová",J587,0)</f>
        <v>0</v>
      </c>
      <c r="BJ587" s="16" t="s">
        <v>21</v>
      </c>
      <c r="BK587" s="226">
        <f>ROUND(I587*H587,2)</f>
        <v>0</v>
      </c>
      <c r="BL587" s="16" t="s">
        <v>163</v>
      </c>
      <c r="BM587" s="16" t="s">
        <v>1900</v>
      </c>
    </row>
    <row r="588" s="1" customFormat="1">
      <c r="B588" s="37"/>
      <c r="C588" s="38"/>
      <c r="D588" s="227" t="s">
        <v>165</v>
      </c>
      <c r="E588" s="38"/>
      <c r="F588" s="228" t="s">
        <v>611</v>
      </c>
      <c r="G588" s="38"/>
      <c r="H588" s="38"/>
      <c r="I588" s="142"/>
      <c r="J588" s="38"/>
      <c r="K588" s="38"/>
      <c r="L588" s="42"/>
      <c r="M588" s="229"/>
      <c r="N588" s="78"/>
      <c r="O588" s="78"/>
      <c r="P588" s="78"/>
      <c r="Q588" s="78"/>
      <c r="R588" s="78"/>
      <c r="S588" s="78"/>
      <c r="T588" s="79"/>
      <c r="AT588" s="16" t="s">
        <v>165</v>
      </c>
      <c r="AU588" s="16" t="s">
        <v>79</v>
      </c>
    </row>
    <row r="589" s="1" customFormat="1">
      <c r="B589" s="37"/>
      <c r="C589" s="38"/>
      <c r="D589" s="227" t="s">
        <v>167</v>
      </c>
      <c r="E589" s="38"/>
      <c r="F589" s="230" t="s">
        <v>612</v>
      </c>
      <c r="G589" s="38"/>
      <c r="H589" s="38"/>
      <c r="I589" s="142"/>
      <c r="J589" s="38"/>
      <c r="K589" s="38"/>
      <c r="L589" s="42"/>
      <c r="M589" s="229"/>
      <c r="N589" s="78"/>
      <c r="O589" s="78"/>
      <c r="P589" s="78"/>
      <c r="Q589" s="78"/>
      <c r="R589" s="78"/>
      <c r="S589" s="78"/>
      <c r="T589" s="79"/>
      <c r="AT589" s="16" t="s">
        <v>167</v>
      </c>
      <c r="AU589" s="16" t="s">
        <v>79</v>
      </c>
    </row>
    <row r="590" s="12" customFormat="1">
      <c r="B590" s="231"/>
      <c r="C590" s="232"/>
      <c r="D590" s="227" t="s">
        <v>169</v>
      </c>
      <c r="E590" s="233" t="s">
        <v>1</v>
      </c>
      <c r="F590" s="234" t="s">
        <v>1894</v>
      </c>
      <c r="G590" s="232"/>
      <c r="H590" s="233" t="s">
        <v>1</v>
      </c>
      <c r="I590" s="235"/>
      <c r="J590" s="232"/>
      <c r="K590" s="232"/>
      <c r="L590" s="236"/>
      <c r="M590" s="237"/>
      <c r="N590" s="238"/>
      <c r="O590" s="238"/>
      <c r="P590" s="238"/>
      <c r="Q590" s="238"/>
      <c r="R590" s="238"/>
      <c r="S590" s="238"/>
      <c r="T590" s="239"/>
      <c r="AT590" s="240" t="s">
        <v>169</v>
      </c>
      <c r="AU590" s="240" t="s">
        <v>79</v>
      </c>
      <c r="AV590" s="12" t="s">
        <v>21</v>
      </c>
      <c r="AW590" s="12" t="s">
        <v>34</v>
      </c>
      <c r="AX590" s="12" t="s">
        <v>71</v>
      </c>
      <c r="AY590" s="240" t="s">
        <v>156</v>
      </c>
    </row>
    <row r="591" s="13" customFormat="1">
      <c r="B591" s="241"/>
      <c r="C591" s="242"/>
      <c r="D591" s="227" t="s">
        <v>169</v>
      </c>
      <c r="E591" s="243" t="s">
        <v>1</v>
      </c>
      <c r="F591" s="244" t="s">
        <v>1895</v>
      </c>
      <c r="G591" s="242"/>
      <c r="H591" s="245">
        <v>23.48</v>
      </c>
      <c r="I591" s="246"/>
      <c r="J591" s="242"/>
      <c r="K591" s="242"/>
      <c r="L591" s="247"/>
      <c r="M591" s="248"/>
      <c r="N591" s="249"/>
      <c r="O591" s="249"/>
      <c r="P591" s="249"/>
      <c r="Q591" s="249"/>
      <c r="R591" s="249"/>
      <c r="S591" s="249"/>
      <c r="T591" s="250"/>
      <c r="AT591" s="251" t="s">
        <v>169</v>
      </c>
      <c r="AU591" s="251" t="s">
        <v>79</v>
      </c>
      <c r="AV591" s="13" t="s">
        <v>79</v>
      </c>
      <c r="AW591" s="13" t="s">
        <v>34</v>
      </c>
      <c r="AX591" s="13" t="s">
        <v>21</v>
      </c>
      <c r="AY591" s="251" t="s">
        <v>156</v>
      </c>
    </row>
    <row r="592" s="1" customFormat="1" ht="16.5" customHeight="1">
      <c r="B592" s="37"/>
      <c r="C592" s="215" t="s">
        <v>653</v>
      </c>
      <c r="D592" s="215" t="s">
        <v>158</v>
      </c>
      <c r="E592" s="216" t="s">
        <v>1901</v>
      </c>
      <c r="F592" s="217" t="s">
        <v>1902</v>
      </c>
      <c r="G592" s="218" t="s">
        <v>161</v>
      </c>
      <c r="H592" s="219">
        <v>23.48</v>
      </c>
      <c r="I592" s="220"/>
      <c r="J592" s="221">
        <f>ROUND(I592*H592,2)</f>
        <v>0</v>
      </c>
      <c r="K592" s="217" t="s">
        <v>162</v>
      </c>
      <c r="L592" s="42"/>
      <c r="M592" s="222" t="s">
        <v>1</v>
      </c>
      <c r="N592" s="223" t="s">
        <v>42</v>
      </c>
      <c r="O592" s="78"/>
      <c r="P592" s="224">
        <f>O592*H592</f>
        <v>0</v>
      </c>
      <c r="Q592" s="224">
        <v>0</v>
      </c>
      <c r="R592" s="224">
        <f>Q592*H592</f>
        <v>0</v>
      </c>
      <c r="S592" s="224">
        <v>0</v>
      </c>
      <c r="T592" s="225">
        <f>S592*H592</f>
        <v>0</v>
      </c>
      <c r="AR592" s="16" t="s">
        <v>163</v>
      </c>
      <c r="AT592" s="16" t="s">
        <v>158</v>
      </c>
      <c r="AU592" s="16" t="s">
        <v>79</v>
      </c>
      <c r="AY592" s="16" t="s">
        <v>156</v>
      </c>
      <c r="BE592" s="226">
        <f>IF(N592="základní",J592,0)</f>
        <v>0</v>
      </c>
      <c r="BF592" s="226">
        <f>IF(N592="snížená",J592,0)</f>
        <v>0</v>
      </c>
      <c r="BG592" s="226">
        <f>IF(N592="zákl. přenesená",J592,0)</f>
        <v>0</v>
      </c>
      <c r="BH592" s="226">
        <f>IF(N592="sníž. přenesená",J592,0)</f>
        <v>0</v>
      </c>
      <c r="BI592" s="226">
        <f>IF(N592="nulová",J592,0)</f>
        <v>0</v>
      </c>
      <c r="BJ592" s="16" t="s">
        <v>21</v>
      </c>
      <c r="BK592" s="226">
        <f>ROUND(I592*H592,2)</f>
        <v>0</v>
      </c>
      <c r="BL592" s="16" t="s">
        <v>163</v>
      </c>
      <c r="BM592" s="16" t="s">
        <v>1903</v>
      </c>
    </row>
    <row r="593" s="1" customFormat="1">
      <c r="B593" s="37"/>
      <c r="C593" s="38"/>
      <c r="D593" s="227" t="s">
        <v>165</v>
      </c>
      <c r="E593" s="38"/>
      <c r="F593" s="228" t="s">
        <v>1904</v>
      </c>
      <c r="G593" s="38"/>
      <c r="H593" s="38"/>
      <c r="I593" s="142"/>
      <c r="J593" s="38"/>
      <c r="K593" s="38"/>
      <c r="L593" s="42"/>
      <c r="M593" s="229"/>
      <c r="N593" s="78"/>
      <c r="O593" s="78"/>
      <c r="P593" s="78"/>
      <c r="Q593" s="78"/>
      <c r="R593" s="78"/>
      <c r="S593" s="78"/>
      <c r="T593" s="79"/>
      <c r="AT593" s="16" t="s">
        <v>165</v>
      </c>
      <c r="AU593" s="16" t="s">
        <v>79</v>
      </c>
    </row>
    <row r="594" s="1" customFormat="1">
      <c r="B594" s="37"/>
      <c r="C594" s="38"/>
      <c r="D594" s="227" t="s">
        <v>167</v>
      </c>
      <c r="E594" s="38"/>
      <c r="F594" s="230" t="s">
        <v>612</v>
      </c>
      <c r="G594" s="38"/>
      <c r="H594" s="38"/>
      <c r="I594" s="142"/>
      <c r="J594" s="38"/>
      <c r="K594" s="38"/>
      <c r="L594" s="42"/>
      <c r="M594" s="229"/>
      <c r="N594" s="78"/>
      <c r="O594" s="78"/>
      <c r="P594" s="78"/>
      <c r="Q594" s="78"/>
      <c r="R594" s="78"/>
      <c r="S594" s="78"/>
      <c r="T594" s="79"/>
      <c r="AT594" s="16" t="s">
        <v>167</v>
      </c>
      <c r="AU594" s="16" t="s">
        <v>79</v>
      </c>
    </row>
    <row r="595" s="1" customFormat="1">
      <c r="B595" s="37"/>
      <c r="C595" s="38"/>
      <c r="D595" s="227" t="s">
        <v>189</v>
      </c>
      <c r="E595" s="38"/>
      <c r="F595" s="230" t="s">
        <v>1879</v>
      </c>
      <c r="G595" s="38"/>
      <c r="H595" s="38"/>
      <c r="I595" s="142"/>
      <c r="J595" s="38"/>
      <c r="K595" s="38"/>
      <c r="L595" s="42"/>
      <c r="M595" s="229"/>
      <c r="N595" s="78"/>
      <c r="O595" s="78"/>
      <c r="P595" s="78"/>
      <c r="Q595" s="78"/>
      <c r="R595" s="78"/>
      <c r="S595" s="78"/>
      <c r="T595" s="79"/>
      <c r="AT595" s="16" t="s">
        <v>189</v>
      </c>
      <c r="AU595" s="16" t="s">
        <v>79</v>
      </c>
    </row>
    <row r="596" s="12" customFormat="1">
      <c r="B596" s="231"/>
      <c r="C596" s="232"/>
      <c r="D596" s="227" t="s">
        <v>169</v>
      </c>
      <c r="E596" s="233" t="s">
        <v>1</v>
      </c>
      <c r="F596" s="234" t="s">
        <v>1894</v>
      </c>
      <c r="G596" s="232"/>
      <c r="H596" s="233" t="s">
        <v>1</v>
      </c>
      <c r="I596" s="235"/>
      <c r="J596" s="232"/>
      <c r="K596" s="232"/>
      <c r="L596" s="236"/>
      <c r="M596" s="237"/>
      <c r="N596" s="238"/>
      <c r="O596" s="238"/>
      <c r="P596" s="238"/>
      <c r="Q596" s="238"/>
      <c r="R596" s="238"/>
      <c r="S596" s="238"/>
      <c r="T596" s="239"/>
      <c r="AT596" s="240" t="s">
        <v>169</v>
      </c>
      <c r="AU596" s="240" t="s">
        <v>79</v>
      </c>
      <c r="AV596" s="12" t="s">
        <v>21</v>
      </c>
      <c r="AW596" s="12" t="s">
        <v>34</v>
      </c>
      <c r="AX596" s="12" t="s">
        <v>71</v>
      </c>
      <c r="AY596" s="240" t="s">
        <v>156</v>
      </c>
    </row>
    <row r="597" s="13" customFormat="1">
      <c r="B597" s="241"/>
      <c r="C597" s="242"/>
      <c r="D597" s="227" t="s">
        <v>169</v>
      </c>
      <c r="E597" s="243" t="s">
        <v>1</v>
      </c>
      <c r="F597" s="244" t="s">
        <v>1895</v>
      </c>
      <c r="G597" s="242"/>
      <c r="H597" s="245">
        <v>23.48</v>
      </c>
      <c r="I597" s="246"/>
      <c r="J597" s="242"/>
      <c r="K597" s="242"/>
      <c r="L597" s="247"/>
      <c r="M597" s="248"/>
      <c r="N597" s="249"/>
      <c r="O597" s="249"/>
      <c r="P597" s="249"/>
      <c r="Q597" s="249"/>
      <c r="R597" s="249"/>
      <c r="S597" s="249"/>
      <c r="T597" s="250"/>
      <c r="AT597" s="251" t="s">
        <v>169</v>
      </c>
      <c r="AU597" s="251" t="s">
        <v>79</v>
      </c>
      <c r="AV597" s="13" t="s">
        <v>79</v>
      </c>
      <c r="AW597" s="13" t="s">
        <v>34</v>
      </c>
      <c r="AX597" s="13" t="s">
        <v>21</v>
      </c>
      <c r="AY597" s="251" t="s">
        <v>156</v>
      </c>
    </row>
    <row r="598" s="1" customFormat="1" ht="16.5" customHeight="1">
      <c r="B598" s="37"/>
      <c r="C598" s="215" t="s">
        <v>658</v>
      </c>
      <c r="D598" s="215" t="s">
        <v>158</v>
      </c>
      <c r="E598" s="216" t="s">
        <v>622</v>
      </c>
      <c r="F598" s="217" t="s">
        <v>623</v>
      </c>
      <c r="G598" s="218" t="s">
        <v>161</v>
      </c>
      <c r="H598" s="219">
        <v>23.48</v>
      </c>
      <c r="I598" s="220"/>
      <c r="J598" s="221">
        <f>ROUND(I598*H598,2)</f>
        <v>0</v>
      </c>
      <c r="K598" s="217" t="s">
        <v>162</v>
      </c>
      <c r="L598" s="42"/>
      <c r="M598" s="222" t="s">
        <v>1</v>
      </c>
      <c r="N598" s="223" t="s">
        <v>42</v>
      </c>
      <c r="O598" s="78"/>
      <c r="P598" s="224">
        <f>O598*H598</f>
        <v>0</v>
      </c>
      <c r="Q598" s="224">
        <v>0</v>
      </c>
      <c r="R598" s="224">
        <f>Q598*H598</f>
        <v>0</v>
      </c>
      <c r="S598" s="224">
        <v>0</v>
      </c>
      <c r="T598" s="225">
        <f>S598*H598</f>
        <v>0</v>
      </c>
      <c r="AR598" s="16" t="s">
        <v>163</v>
      </c>
      <c r="AT598" s="16" t="s">
        <v>158</v>
      </c>
      <c r="AU598" s="16" t="s">
        <v>79</v>
      </c>
      <c r="AY598" s="16" t="s">
        <v>156</v>
      </c>
      <c r="BE598" s="226">
        <f>IF(N598="základní",J598,0)</f>
        <v>0</v>
      </c>
      <c r="BF598" s="226">
        <f>IF(N598="snížená",J598,0)</f>
        <v>0</v>
      </c>
      <c r="BG598" s="226">
        <f>IF(N598="zákl. přenesená",J598,0)</f>
        <v>0</v>
      </c>
      <c r="BH598" s="226">
        <f>IF(N598="sníž. přenesená",J598,0)</f>
        <v>0</v>
      </c>
      <c r="BI598" s="226">
        <f>IF(N598="nulová",J598,0)</f>
        <v>0</v>
      </c>
      <c r="BJ598" s="16" t="s">
        <v>21</v>
      </c>
      <c r="BK598" s="226">
        <f>ROUND(I598*H598,2)</f>
        <v>0</v>
      </c>
      <c r="BL598" s="16" t="s">
        <v>163</v>
      </c>
      <c r="BM598" s="16" t="s">
        <v>1905</v>
      </c>
    </row>
    <row r="599" s="1" customFormat="1">
      <c r="B599" s="37"/>
      <c r="C599" s="38"/>
      <c r="D599" s="227" t="s">
        <v>165</v>
      </c>
      <c r="E599" s="38"/>
      <c r="F599" s="228" t="s">
        <v>625</v>
      </c>
      <c r="G599" s="38"/>
      <c r="H599" s="38"/>
      <c r="I599" s="142"/>
      <c r="J599" s="38"/>
      <c r="K599" s="38"/>
      <c r="L599" s="42"/>
      <c r="M599" s="229"/>
      <c r="N599" s="78"/>
      <c r="O599" s="78"/>
      <c r="P599" s="78"/>
      <c r="Q599" s="78"/>
      <c r="R599" s="78"/>
      <c r="S599" s="78"/>
      <c r="T599" s="79"/>
      <c r="AT599" s="16" t="s">
        <v>165</v>
      </c>
      <c r="AU599" s="16" t="s">
        <v>79</v>
      </c>
    </row>
    <row r="600" s="1" customFormat="1">
      <c r="B600" s="37"/>
      <c r="C600" s="38"/>
      <c r="D600" s="227" t="s">
        <v>167</v>
      </c>
      <c r="E600" s="38"/>
      <c r="F600" s="230" t="s">
        <v>626</v>
      </c>
      <c r="G600" s="38"/>
      <c r="H600" s="38"/>
      <c r="I600" s="142"/>
      <c r="J600" s="38"/>
      <c r="K600" s="38"/>
      <c r="L600" s="42"/>
      <c r="M600" s="229"/>
      <c r="N600" s="78"/>
      <c r="O600" s="78"/>
      <c r="P600" s="78"/>
      <c r="Q600" s="78"/>
      <c r="R600" s="78"/>
      <c r="S600" s="78"/>
      <c r="T600" s="79"/>
      <c r="AT600" s="16" t="s">
        <v>167</v>
      </c>
      <c r="AU600" s="16" t="s">
        <v>79</v>
      </c>
    </row>
    <row r="601" s="12" customFormat="1">
      <c r="B601" s="231"/>
      <c r="C601" s="232"/>
      <c r="D601" s="227" t="s">
        <v>169</v>
      </c>
      <c r="E601" s="233" t="s">
        <v>1</v>
      </c>
      <c r="F601" s="234" t="s">
        <v>1894</v>
      </c>
      <c r="G601" s="232"/>
      <c r="H601" s="233" t="s">
        <v>1</v>
      </c>
      <c r="I601" s="235"/>
      <c r="J601" s="232"/>
      <c r="K601" s="232"/>
      <c r="L601" s="236"/>
      <c r="M601" s="237"/>
      <c r="N601" s="238"/>
      <c r="O601" s="238"/>
      <c r="P601" s="238"/>
      <c r="Q601" s="238"/>
      <c r="R601" s="238"/>
      <c r="S601" s="238"/>
      <c r="T601" s="239"/>
      <c r="AT601" s="240" t="s">
        <v>169</v>
      </c>
      <c r="AU601" s="240" t="s">
        <v>79</v>
      </c>
      <c r="AV601" s="12" t="s">
        <v>21</v>
      </c>
      <c r="AW601" s="12" t="s">
        <v>34</v>
      </c>
      <c r="AX601" s="12" t="s">
        <v>71</v>
      </c>
      <c r="AY601" s="240" t="s">
        <v>156</v>
      </c>
    </row>
    <row r="602" s="13" customFormat="1">
      <c r="B602" s="241"/>
      <c r="C602" s="242"/>
      <c r="D602" s="227" t="s">
        <v>169</v>
      </c>
      <c r="E602" s="243" t="s">
        <v>1</v>
      </c>
      <c r="F602" s="244" t="s">
        <v>1895</v>
      </c>
      <c r="G602" s="242"/>
      <c r="H602" s="245">
        <v>23.48</v>
      </c>
      <c r="I602" s="246"/>
      <c r="J602" s="242"/>
      <c r="K602" s="242"/>
      <c r="L602" s="247"/>
      <c r="M602" s="248"/>
      <c r="N602" s="249"/>
      <c r="O602" s="249"/>
      <c r="P602" s="249"/>
      <c r="Q602" s="249"/>
      <c r="R602" s="249"/>
      <c r="S602" s="249"/>
      <c r="T602" s="250"/>
      <c r="AT602" s="251" t="s">
        <v>169</v>
      </c>
      <c r="AU602" s="251" t="s">
        <v>79</v>
      </c>
      <c r="AV602" s="13" t="s">
        <v>79</v>
      </c>
      <c r="AW602" s="13" t="s">
        <v>34</v>
      </c>
      <c r="AX602" s="13" t="s">
        <v>21</v>
      </c>
      <c r="AY602" s="251" t="s">
        <v>156</v>
      </c>
    </row>
    <row r="603" s="1" customFormat="1" ht="16.5" customHeight="1">
      <c r="B603" s="37"/>
      <c r="C603" s="215" t="s">
        <v>665</v>
      </c>
      <c r="D603" s="215" t="s">
        <v>158</v>
      </c>
      <c r="E603" s="216" t="s">
        <v>1906</v>
      </c>
      <c r="F603" s="217" t="s">
        <v>1907</v>
      </c>
      <c r="G603" s="218" t="s">
        <v>161</v>
      </c>
      <c r="H603" s="219">
        <v>23.48</v>
      </c>
      <c r="I603" s="220"/>
      <c r="J603" s="221">
        <f>ROUND(I603*H603,2)</f>
        <v>0</v>
      </c>
      <c r="K603" s="217" t="s">
        <v>162</v>
      </c>
      <c r="L603" s="42"/>
      <c r="M603" s="222" t="s">
        <v>1</v>
      </c>
      <c r="N603" s="223" t="s">
        <v>42</v>
      </c>
      <c r="O603" s="78"/>
      <c r="P603" s="224">
        <f>O603*H603</f>
        <v>0</v>
      </c>
      <c r="Q603" s="224">
        <v>0</v>
      </c>
      <c r="R603" s="224">
        <f>Q603*H603</f>
        <v>0</v>
      </c>
      <c r="S603" s="224">
        <v>0</v>
      </c>
      <c r="T603" s="225">
        <f>S603*H603</f>
        <v>0</v>
      </c>
      <c r="AR603" s="16" t="s">
        <v>163</v>
      </c>
      <c r="AT603" s="16" t="s">
        <v>158</v>
      </c>
      <c r="AU603" s="16" t="s">
        <v>79</v>
      </c>
      <c r="AY603" s="16" t="s">
        <v>156</v>
      </c>
      <c r="BE603" s="226">
        <f>IF(N603="základní",J603,0)</f>
        <v>0</v>
      </c>
      <c r="BF603" s="226">
        <f>IF(N603="snížená",J603,0)</f>
        <v>0</v>
      </c>
      <c r="BG603" s="226">
        <f>IF(N603="zákl. přenesená",J603,0)</f>
        <v>0</v>
      </c>
      <c r="BH603" s="226">
        <f>IF(N603="sníž. přenesená",J603,0)</f>
        <v>0</v>
      </c>
      <c r="BI603" s="226">
        <f>IF(N603="nulová",J603,0)</f>
        <v>0</v>
      </c>
      <c r="BJ603" s="16" t="s">
        <v>21</v>
      </c>
      <c r="BK603" s="226">
        <f>ROUND(I603*H603,2)</f>
        <v>0</v>
      </c>
      <c r="BL603" s="16" t="s">
        <v>163</v>
      </c>
      <c r="BM603" s="16" t="s">
        <v>1908</v>
      </c>
    </row>
    <row r="604" s="1" customFormat="1">
      <c r="B604" s="37"/>
      <c r="C604" s="38"/>
      <c r="D604" s="227" t="s">
        <v>165</v>
      </c>
      <c r="E604" s="38"/>
      <c r="F604" s="228" t="s">
        <v>1909</v>
      </c>
      <c r="G604" s="38"/>
      <c r="H604" s="38"/>
      <c r="I604" s="142"/>
      <c r="J604" s="38"/>
      <c r="K604" s="38"/>
      <c r="L604" s="42"/>
      <c r="M604" s="229"/>
      <c r="N604" s="78"/>
      <c r="O604" s="78"/>
      <c r="P604" s="78"/>
      <c r="Q604" s="78"/>
      <c r="R604" s="78"/>
      <c r="S604" s="78"/>
      <c r="T604" s="79"/>
      <c r="AT604" s="16" t="s">
        <v>165</v>
      </c>
      <c r="AU604" s="16" t="s">
        <v>79</v>
      </c>
    </row>
    <row r="605" s="1" customFormat="1">
      <c r="B605" s="37"/>
      <c r="C605" s="38"/>
      <c r="D605" s="227" t="s">
        <v>167</v>
      </c>
      <c r="E605" s="38"/>
      <c r="F605" s="230" t="s">
        <v>626</v>
      </c>
      <c r="G605" s="38"/>
      <c r="H605" s="38"/>
      <c r="I605" s="142"/>
      <c r="J605" s="38"/>
      <c r="K605" s="38"/>
      <c r="L605" s="42"/>
      <c r="M605" s="229"/>
      <c r="N605" s="78"/>
      <c r="O605" s="78"/>
      <c r="P605" s="78"/>
      <c r="Q605" s="78"/>
      <c r="R605" s="78"/>
      <c r="S605" s="78"/>
      <c r="T605" s="79"/>
      <c r="AT605" s="16" t="s">
        <v>167</v>
      </c>
      <c r="AU605" s="16" t="s">
        <v>79</v>
      </c>
    </row>
    <row r="606" s="1" customFormat="1">
      <c r="B606" s="37"/>
      <c r="C606" s="38"/>
      <c r="D606" s="227" t="s">
        <v>189</v>
      </c>
      <c r="E606" s="38"/>
      <c r="F606" s="230" t="s">
        <v>1879</v>
      </c>
      <c r="G606" s="38"/>
      <c r="H606" s="38"/>
      <c r="I606" s="142"/>
      <c r="J606" s="38"/>
      <c r="K606" s="38"/>
      <c r="L606" s="42"/>
      <c r="M606" s="229"/>
      <c r="N606" s="78"/>
      <c r="O606" s="78"/>
      <c r="P606" s="78"/>
      <c r="Q606" s="78"/>
      <c r="R606" s="78"/>
      <c r="S606" s="78"/>
      <c r="T606" s="79"/>
      <c r="AT606" s="16" t="s">
        <v>189</v>
      </c>
      <c r="AU606" s="16" t="s">
        <v>79</v>
      </c>
    </row>
    <row r="607" s="12" customFormat="1">
      <c r="B607" s="231"/>
      <c r="C607" s="232"/>
      <c r="D607" s="227" t="s">
        <v>169</v>
      </c>
      <c r="E607" s="233" t="s">
        <v>1</v>
      </c>
      <c r="F607" s="234" t="s">
        <v>1894</v>
      </c>
      <c r="G607" s="232"/>
      <c r="H607" s="233" t="s">
        <v>1</v>
      </c>
      <c r="I607" s="235"/>
      <c r="J607" s="232"/>
      <c r="K607" s="232"/>
      <c r="L607" s="236"/>
      <c r="M607" s="237"/>
      <c r="N607" s="238"/>
      <c r="O607" s="238"/>
      <c r="P607" s="238"/>
      <c r="Q607" s="238"/>
      <c r="R607" s="238"/>
      <c r="S607" s="238"/>
      <c r="T607" s="239"/>
      <c r="AT607" s="240" t="s">
        <v>169</v>
      </c>
      <c r="AU607" s="240" t="s">
        <v>79</v>
      </c>
      <c r="AV607" s="12" t="s">
        <v>21</v>
      </c>
      <c r="AW607" s="12" t="s">
        <v>34</v>
      </c>
      <c r="AX607" s="12" t="s">
        <v>71</v>
      </c>
      <c r="AY607" s="240" t="s">
        <v>156</v>
      </c>
    </row>
    <row r="608" s="13" customFormat="1">
      <c r="B608" s="241"/>
      <c r="C608" s="242"/>
      <c r="D608" s="227" t="s">
        <v>169</v>
      </c>
      <c r="E608" s="243" t="s">
        <v>1</v>
      </c>
      <c r="F608" s="244" t="s">
        <v>1895</v>
      </c>
      <c r="G608" s="242"/>
      <c r="H608" s="245">
        <v>23.48</v>
      </c>
      <c r="I608" s="246"/>
      <c r="J608" s="242"/>
      <c r="K608" s="242"/>
      <c r="L608" s="247"/>
      <c r="M608" s="248"/>
      <c r="N608" s="249"/>
      <c r="O608" s="249"/>
      <c r="P608" s="249"/>
      <c r="Q608" s="249"/>
      <c r="R608" s="249"/>
      <c r="S608" s="249"/>
      <c r="T608" s="250"/>
      <c r="AT608" s="251" t="s">
        <v>169</v>
      </c>
      <c r="AU608" s="251" t="s">
        <v>79</v>
      </c>
      <c r="AV608" s="13" t="s">
        <v>79</v>
      </c>
      <c r="AW608" s="13" t="s">
        <v>34</v>
      </c>
      <c r="AX608" s="13" t="s">
        <v>21</v>
      </c>
      <c r="AY608" s="251" t="s">
        <v>156</v>
      </c>
    </row>
    <row r="609" s="1" customFormat="1" ht="16.5" customHeight="1">
      <c r="B609" s="37"/>
      <c r="C609" s="215" t="s">
        <v>676</v>
      </c>
      <c r="D609" s="215" t="s">
        <v>158</v>
      </c>
      <c r="E609" s="216" t="s">
        <v>1910</v>
      </c>
      <c r="F609" s="217" t="s">
        <v>1911</v>
      </c>
      <c r="G609" s="218" t="s">
        <v>161</v>
      </c>
      <c r="H609" s="219">
        <v>13.448</v>
      </c>
      <c r="I609" s="220"/>
      <c r="J609" s="221">
        <f>ROUND(I609*H609,2)</f>
        <v>0</v>
      </c>
      <c r="K609" s="217" t="s">
        <v>162</v>
      </c>
      <c r="L609" s="42"/>
      <c r="M609" s="222" t="s">
        <v>1</v>
      </c>
      <c r="N609" s="223" t="s">
        <v>42</v>
      </c>
      <c r="O609" s="78"/>
      <c r="P609" s="224">
        <f>O609*H609</f>
        <v>0</v>
      </c>
      <c r="Q609" s="224">
        <v>0.039899999999999998</v>
      </c>
      <c r="R609" s="224">
        <f>Q609*H609</f>
        <v>0.53657520000000003</v>
      </c>
      <c r="S609" s="224">
        <v>0</v>
      </c>
      <c r="T609" s="225">
        <f>S609*H609</f>
        <v>0</v>
      </c>
      <c r="AR609" s="16" t="s">
        <v>163</v>
      </c>
      <c r="AT609" s="16" t="s">
        <v>158</v>
      </c>
      <c r="AU609" s="16" t="s">
        <v>79</v>
      </c>
      <c r="AY609" s="16" t="s">
        <v>156</v>
      </c>
      <c r="BE609" s="226">
        <f>IF(N609="základní",J609,0)</f>
        <v>0</v>
      </c>
      <c r="BF609" s="226">
        <f>IF(N609="snížená",J609,0)</f>
        <v>0</v>
      </c>
      <c r="BG609" s="226">
        <f>IF(N609="zákl. přenesená",J609,0)</f>
        <v>0</v>
      </c>
      <c r="BH609" s="226">
        <f>IF(N609="sníž. přenesená",J609,0)</f>
        <v>0</v>
      </c>
      <c r="BI609" s="226">
        <f>IF(N609="nulová",J609,0)</f>
        <v>0</v>
      </c>
      <c r="BJ609" s="16" t="s">
        <v>21</v>
      </c>
      <c r="BK609" s="226">
        <f>ROUND(I609*H609,2)</f>
        <v>0</v>
      </c>
      <c r="BL609" s="16" t="s">
        <v>163</v>
      </c>
      <c r="BM609" s="16" t="s">
        <v>1912</v>
      </c>
    </row>
    <row r="610" s="1" customFormat="1">
      <c r="B610" s="37"/>
      <c r="C610" s="38"/>
      <c r="D610" s="227" t="s">
        <v>165</v>
      </c>
      <c r="E610" s="38"/>
      <c r="F610" s="228" t="s">
        <v>1913</v>
      </c>
      <c r="G610" s="38"/>
      <c r="H610" s="38"/>
      <c r="I610" s="142"/>
      <c r="J610" s="38"/>
      <c r="K610" s="38"/>
      <c r="L610" s="42"/>
      <c r="M610" s="229"/>
      <c r="N610" s="78"/>
      <c r="O610" s="78"/>
      <c r="P610" s="78"/>
      <c r="Q610" s="78"/>
      <c r="R610" s="78"/>
      <c r="S610" s="78"/>
      <c r="T610" s="79"/>
      <c r="AT610" s="16" t="s">
        <v>165</v>
      </c>
      <c r="AU610" s="16" t="s">
        <v>79</v>
      </c>
    </row>
    <row r="611" s="1" customFormat="1">
      <c r="B611" s="37"/>
      <c r="C611" s="38"/>
      <c r="D611" s="227" t="s">
        <v>167</v>
      </c>
      <c r="E611" s="38"/>
      <c r="F611" s="230" t="s">
        <v>1914</v>
      </c>
      <c r="G611" s="38"/>
      <c r="H611" s="38"/>
      <c r="I611" s="142"/>
      <c r="J611" s="38"/>
      <c r="K611" s="38"/>
      <c r="L611" s="42"/>
      <c r="M611" s="229"/>
      <c r="N611" s="78"/>
      <c r="O611" s="78"/>
      <c r="P611" s="78"/>
      <c r="Q611" s="78"/>
      <c r="R611" s="78"/>
      <c r="S611" s="78"/>
      <c r="T611" s="79"/>
      <c r="AT611" s="16" t="s">
        <v>167</v>
      </c>
      <c r="AU611" s="16" t="s">
        <v>79</v>
      </c>
    </row>
    <row r="612" s="12" customFormat="1">
      <c r="B612" s="231"/>
      <c r="C612" s="232"/>
      <c r="D612" s="227" t="s">
        <v>169</v>
      </c>
      <c r="E612" s="233" t="s">
        <v>1</v>
      </c>
      <c r="F612" s="234" t="s">
        <v>1874</v>
      </c>
      <c r="G612" s="232"/>
      <c r="H612" s="233" t="s">
        <v>1</v>
      </c>
      <c r="I612" s="235"/>
      <c r="J612" s="232"/>
      <c r="K612" s="232"/>
      <c r="L612" s="236"/>
      <c r="M612" s="237"/>
      <c r="N612" s="238"/>
      <c r="O612" s="238"/>
      <c r="P612" s="238"/>
      <c r="Q612" s="238"/>
      <c r="R612" s="238"/>
      <c r="S612" s="238"/>
      <c r="T612" s="239"/>
      <c r="AT612" s="240" t="s">
        <v>169</v>
      </c>
      <c r="AU612" s="240" t="s">
        <v>79</v>
      </c>
      <c r="AV612" s="12" t="s">
        <v>21</v>
      </c>
      <c r="AW612" s="12" t="s">
        <v>34</v>
      </c>
      <c r="AX612" s="12" t="s">
        <v>71</v>
      </c>
      <c r="AY612" s="240" t="s">
        <v>156</v>
      </c>
    </row>
    <row r="613" s="13" customFormat="1">
      <c r="B613" s="241"/>
      <c r="C613" s="242"/>
      <c r="D613" s="227" t="s">
        <v>169</v>
      </c>
      <c r="E613" s="243" t="s">
        <v>1</v>
      </c>
      <c r="F613" s="244" t="s">
        <v>1647</v>
      </c>
      <c r="G613" s="242"/>
      <c r="H613" s="245">
        <v>13.448</v>
      </c>
      <c r="I613" s="246"/>
      <c r="J613" s="242"/>
      <c r="K613" s="242"/>
      <c r="L613" s="247"/>
      <c r="M613" s="248"/>
      <c r="N613" s="249"/>
      <c r="O613" s="249"/>
      <c r="P613" s="249"/>
      <c r="Q613" s="249"/>
      <c r="R613" s="249"/>
      <c r="S613" s="249"/>
      <c r="T613" s="250"/>
      <c r="AT613" s="251" t="s">
        <v>169</v>
      </c>
      <c r="AU613" s="251" t="s">
        <v>79</v>
      </c>
      <c r="AV613" s="13" t="s">
        <v>79</v>
      </c>
      <c r="AW613" s="13" t="s">
        <v>34</v>
      </c>
      <c r="AX613" s="13" t="s">
        <v>21</v>
      </c>
      <c r="AY613" s="251" t="s">
        <v>156</v>
      </c>
    </row>
    <row r="614" s="1" customFormat="1" ht="16.5" customHeight="1">
      <c r="B614" s="37"/>
      <c r="C614" s="215" t="s">
        <v>681</v>
      </c>
      <c r="D614" s="215" t="s">
        <v>158</v>
      </c>
      <c r="E614" s="216" t="s">
        <v>1915</v>
      </c>
      <c r="F614" s="217" t="s">
        <v>1916</v>
      </c>
      <c r="G614" s="218" t="s">
        <v>161</v>
      </c>
      <c r="H614" s="219">
        <v>13.448</v>
      </c>
      <c r="I614" s="220"/>
      <c r="J614" s="221">
        <f>ROUND(I614*H614,2)</f>
        <v>0</v>
      </c>
      <c r="K614" s="217" t="s">
        <v>162</v>
      </c>
      <c r="L614" s="42"/>
      <c r="M614" s="222" t="s">
        <v>1</v>
      </c>
      <c r="N614" s="223" t="s">
        <v>42</v>
      </c>
      <c r="O614" s="78"/>
      <c r="P614" s="224">
        <f>O614*H614</f>
        <v>0</v>
      </c>
      <c r="Q614" s="224">
        <v>0</v>
      </c>
      <c r="R614" s="224">
        <f>Q614*H614</f>
        <v>0</v>
      </c>
      <c r="S614" s="224">
        <v>0</v>
      </c>
      <c r="T614" s="225">
        <f>S614*H614</f>
        <v>0</v>
      </c>
      <c r="AR614" s="16" t="s">
        <v>163</v>
      </c>
      <c r="AT614" s="16" t="s">
        <v>158</v>
      </c>
      <c r="AU614" s="16" t="s">
        <v>79</v>
      </c>
      <c r="AY614" s="16" t="s">
        <v>156</v>
      </c>
      <c r="BE614" s="226">
        <f>IF(N614="základní",J614,0)</f>
        <v>0</v>
      </c>
      <c r="BF614" s="226">
        <f>IF(N614="snížená",J614,0)</f>
        <v>0</v>
      </c>
      <c r="BG614" s="226">
        <f>IF(N614="zákl. přenesená",J614,0)</f>
        <v>0</v>
      </c>
      <c r="BH614" s="226">
        <f>IF(N614="sníž. přenesená",J614,0)</f>
        <v>0</v>
      </c>
      <c r="BI614" s="226">
        <f>IF(N614="nulová",J614,0)</f>
        <v>0</v>
      </c>
      <c r="BJ614" s="16" t="s">
        <v>21</v>
      </c>
      <c r="BK614" s="226">
        <f>ROUND(I614*H614,2)</f>
        <v>0</v>
      </c>
      <c r="BL614" s="16" t="s">
        <v>163</v>
      </c>
      <c r="BM614" s="16" t="s">
        <v>1917</v>
      </c>
    </row>
    <row r="615" s="1" customFormat="1">
      <c r="B615" s="37"/>
      <c r="C615" s="38"/>
      <c r="D615" s="227" t="s">
        <v>165</v>
      </c>
      <c r="E615" s="38"/>
      <c r="F615" s="228" t="s">
        <v>1918</v>
      </c>
      <c r="G615" s="38"/>
      <c r="H615" s="38"/>
      <c r="I615" s="142"/>
      <c r="J615" s="38"/>
      <c r="K615" s="38"/>
      <c r="L615" s="42"/>
      <c r="M615" s="229"/>
      <c r="N615" s="78"/>
      <c r="O615" s="78"/>
      <c r="P615" s="78"/>
      <c r="Q615" s="78"/>
      <c r="R615" s="78"/>
      <c r="S615" s="78"/>
      <c r="T615" s="79"/>
      <c r="AT615" s="16" t="s">
        <v>165</v>
      </c>
      <c r="AU615" s="16" t="s">
        <v>79</v>
      </c>
    </row>
    <row r="616" s="1" customFormat="1">
      <c r="B616" s="37"/>
      <c r="C616" s="38"/>
      <c r="D616" s="227" t="s">
        <v>167</v>
      </c>
      <c r="E616" s="38"/>
      <c r="F616" s="230" t="s">
        <v>1914</v>
      </c>
      <c r="G616" s="38"/>
      <c r="H616" s="38"/>
      <c r="I616" s="142"/>
      <c r="J616" s="38"/>
      <c r="K616" s="38"/>
      <c r="L616" s="42"/>
      <c r="M616" s="229"/>
      <c r="N616" s="78"/>
      <c r="O616" s="78"/>
      <c r="P616" s="78"/>
      <c r="Q616" s="78"/>
      <c r="R616" s="78"/>
      <c r="S616" s="78"/>
      <c r="T616" s="79"/>
      <c r="AT616" s="16" t="s">
        <v>167</v>
      </c>
      <c r="AU616" s="16" t="s">
        <v>79</v>
      </c>
    </row>
    <row r="617" s="1" customFormat="1">
      <c r="B617" s="37"/>
      <c r="C617" s="38"/>
      <c r="D617" s="227" t="s">
        <v>189</v>
      </c>
      <c r="E617" s="38"/>
      <c r="F617" s="230" t="s">
        <v>1879</v>
      </c>
      <c r="G617" s="38"/>
      <c r="H617" s="38"/>
      <c r="I617" s="142"/>
      <c r="J617" s="38"/>
      <c r="K617" s="38"/>
      <c r="L617" s="42"/>
      <c r="M617" s="229"/>
      <c r="N617" s="78"/>
      <c r="O617" s="78"/>
      <c r="P617" s="78"/>
      <c r="Q617" s="78"/>
      <c r="R617" s="78"/>
      <c r="S617" s="78"/>
      <c r="T617" s="79"/>
      <c r="AT617" s="16" t="s">
        <v>189</v>
      </c>
      <c r="AU617" s="16" t="s">
        <v>79</v>
      </c>
    </row>
    <row r="618" s="12" customFormat="1">
      <c r="B618" s="231"/>
      <c r="C618" s="232"/>
      <c r="D618" s="227" t="s">
        <v>169</v>
      </c>
      <c r="E618" s="233" t="s">
        <v>1</v>
      </c>
      <c r="F618" s="234" t="s">
        <v>1874</v>
      </c>
      <c r="G618" s="232"/>
      <c r="H618" s="233" t="s">
        <v>1</v>
      </c>
      <c r="I618" s="235"/>
      <c r="J618" s="232"/>
      <c r="K618" s="232"/>
      <c r="L618" s="236"/>
      <c r="M618" s="237"/>
      <c r="N618" s="238"/>
      <c r="O618" s="238"/>
      <c r="P618" s="238"/>
      <c r="Q618" s="238"/>
      <c r="R618" s="238"/>
      <c r="S618" s="238"/>
      <c r="T618" s="239"/>
      <c r="AT618" s="240" t="s">
        <v>169</v>
      </c>
      <c r="AU618" s="240" t="s">
        <v>79</v>
      </c>
      <c r="AV618" s="12" t="s">
        <v>21</v>
      </c>
      <c r="AW618" s="12" t="s">
        <v>34</v>
      </c>
      <c r="AX618" s="12" t="s">
        <v>71</v>
      </c>
      <c r="AY618" s="240" t="s">
        <v>156</v>
      </c>
    </row>
    <row r="619" s="13" customFormat="1">
      <c r="B619" s="241"/>
      <c r="C619" s="242"/>
      <c r="D619" s="227" t="s">
        <v>169</v>
      </c>
      <c r="E619" s="243" t="s">
        <v>1</v>
      </c>
      <c r="F619" s="244" t="s">
        <v>1647</v>
      </c>
      <c r="G619" s="242"/>
      <c r="H619" s="245">
        <v>13.448</v>
      </c>
      <c r="I619" s="246"/>
      <c r="J619" s="242"/>
      <c r="K619" s="242"/>
      <c r="L619" s="247"/>
      <c r="M619" s="248"/>
      <c r="N619" s="249"/>
      <c r="O619" s="249"/>
      <c r="P619" s="249"/>
      <c r="Q619" s="249"/>
      <c r="R619" s="249"/>
      <c r="S619" s="249"/>
      <c r="T619" s="250"/>
      <c r="AT619" s="251" t="s">
        <v>169</v>
      </c>
      <c r="AU619" s="251" t="s">
        <v>79</v>
      </c>
      <c r="AV619" s="13" t="s">
        <v>79</v>
      </c>
      <c r="AW619" s="13" t="s">
        <v>34</v>
      </c>
      <c r="AX619" s="13" t="s">
        <v>21</v>
      </c>
      <c r="AY619" s="251" t="s">
        <v>156</v>
      </c>
    </row>
    <row r="620" s="1" customFormat="1" ht="16.5" customHeight="1">
      <c r="B620" s="37"/>
      <c r="C620" s="215" t="s">
        <v>685</v>
      </c>
      <c r="D620" s="215" t="s">
        <v>158</v>
      </c>
      <c r="E620" s="216" t="s">
        <v>1919</v>
      </c>
      <c r="F620" s="217" t="s">
        <v>1920</v>
      </c>
      <c r="G620" s="218" t="s">
        <v>185</v>
      </c>
      <c r="H620" s="219">
        <v>101.072</v>
      </c>
      <c r="I620" s="220"/>
      <c r="J620" s="221">
        <f>ROUND(I620*H620,2)</f>
        <v>0</v>
      </c>
      <c r="K620" s="217" t="s">
        <v>162</v>
      </c>
      <c r="L620" s="42"/>
      <c r="M620" s="222" t="s">
        <v>1</v>
      </c>
      <c r="N620" s="223" t="s">
        <v>42</v>
      </c>
      <c r="O620" s="78"/>
      <c r="P620" s="224">
        <f>O620*H620</f>
        <v>0</v>
      </c>
      <c r="Q620" s="224">
        <v>0.00052419999999999995</v>
      </c>
      <c r="R620" s="224">
        <f>Q620*H620</f>
        <v>0.052981942399999996</v>
      </c>
      <c r="S620" s="224">
        <v>0</v>
      </c>
      <c r="T620" s="225">
        <f>S620*H620</f>
        <v>0</v>
      </c>
      <c r="AR620" s="16" t="s">
        <v>163</v>
      </c>
      <c r="AT620" s="16" t="s">
        <v>158</v>
      </c>
      <c r="AU620" s="16" t="s">
        <v>79</v>
      </c>
      <c r="AY620" s="16" t="s">
        <v>156</v>
      </c>
      <c r="BE620" s="226">
        <f>IF(N620="základní",J620,0)</f>
        <v>0</v>
      </c>
      <c r="BF620" s="226">
        <f>IF(N620="snížená",J620,0)</f>
        <v>0</v>
      </c>
      <c r="BG620" s="226">
        <f>IF(N620="zákl. přenesená",J620,0)</f>
        <v>0</v>
      </c>
      <c r="BH620" s="226">
        <f>IF(N620="sníž. přenesená",J620,0)</f>
        <v>0</v>
      </c>
      <c r="BI620" s="226">
        <f>IF(N620="nulová",J620,0)</f>
        <v>0</v>
      </c>
      <c r="BJ620" s="16" t="s">
        <v>21</v>
      </c>
      <c r="BK620" s="226">
        <f>ROUND(I620*H620,2)</f>
        <v>0</v>
      </c>
      <c r="BL620" s="16" t="s">
        <v>163</v>
      </c>
      <c r="BM620" s="16" t="s">
        <v>1921</v>
      </c>
    </row>
    <row r="621" s="1" customFormat="1">
      <c r="B621" s="37"/>
      <c r="C621" s="38"/>
      <c r="D621" s="227" t="s">
        <v>165</v>
      </c>
      <c r="E621" s="38"/>
      <c r="F621" s="228" t="s">
        <v>1922</v>
      </c>
      <c r="G621" s="38"/>
      <c r="H621" s="38"/>
      <c r="I621" s="142"/>
      <c r="J621" s="38"/>
      <c r="K621" s="38"/>
      <c r="L621" s="42"/>
      <c r="M621" s="229"/>
      <c r="N621" s="78"/>
      <c r="O621" s="78"/>
      <c r="P621" s="78"/>
      <c r="Q621" s="78"/>
      <c r="R621" s="78"/>
      <c r="S621" s="78"/>
      <c r="T621" s="79"/>
      <c r="AT621" s="16" t="s">
        <v>165</v>
      </c>
      <c r="AU621" s="16" t="s">
        <v>79</v>
      </c>
    </row>
    <row r="622" s="1" customFormat="1">
      <c r="B622" s="37"/>
      <c r="C622" s="38"/>
      <c r="D622" s="227" t="s">
        <v>167</v>
      </c>
      <c r="E622" s="38"/>
      <c r="F622" s="230" t="s">
        <v>633</v>
      </c>
      <c r="G622" s="38"/>
      <c r="H622" s="38"/>
      <c r="I622" s="142"/>
      <c r="J622" s="38"/>
      <c r="K622" s="38"/>
      <c r="L622" s="42"/>
      <c r="M622" s="229"/>
      <c r="N622" s="78"/>
      <c r="O622" s="78"/>
      <c r="P622" s="78"/>
      <c r="Q622" s="78"/>
      <c r="R622" s="78"/>
      <c r="S622" s="78"/>
      <c r="T622" s="79"/>
      <c r="AT622" s="16" t="s">
        <v>167</v>
      </c>
      <c r="AU622" s="16" t="s">
        <v>79</v>
      </c>
    </row>
    <row r="623" s="1" customFormat="1">
      <c r="B623" s="37"/>
      <c r="C623" s="38"/>
      <c r="D623" s="227" t="s">
        <v>189</v>
      </c>
      <c r="E623" s="38"/>
      <c r="F623" s="230" t="s">
        <v>1923</v>
      </c>
      <c r="G623" s="38"/>
      <c r="H623" s="38"/>
      <c r="I623" s="142"/>
      <c r="J623" s="38"/>
      <c r="K623" s="38"/>
      <c r="L623" s="42"/>
      <c r="M623" s="229"/>
      <c r="N623" s="78"/>
      <c r="O623" s="78"/>
      <c r="P623" s="78"/>
      <c r="Q623" s="78"/>
      <c r="R623" s="78"/>
      <c r="S623" s="78"/>
      <c r="T623" s="79"/>
      <c r="AT623" s="16" t="s">
        <v>189</v>
      </c>
      <c r="AU623" s="16" t="s">
        <v>79</v>
      </c>
    </row>
    <row r="624" s="12" customFormat="1">
      <c r="B624" s="231"/>
      <c r="C624" s="232"/>
      <c r="D624" s="227" t="s">
        <v>169</v>
      </c>
      <c r="E624" s="233" t="s">
        <v>1</v>
      </c>
      <c r="F624" s="234" t="s">
        <v>1924</v>
      </c>
      <c r="G624" s="232"/>
      <c r="H624" s="233" t="s">
        <v>1</v>
      </c>
      <c r="I624" s="235"/>
      <c r="J624" s="232"/>
      <c r="K624" s="232"/>
      <c r="L624" s="236"/>
      <c r="M624" s="237"/>
      <c r="N624" s="238"/>
      <c r="O624" s="238"/>
      <c r="P624" s="238"/>
      <c r="Q624" s="238"/>
      <c r="R624" s="238"/>
      <c r="S624" s="238"/>
      <c r="T624" s="239"/>
      <c r="AT624" s="240" t="s">
        <v>169</v>
      </c>
      <c r="AU624" s="240" t="s">
        <v>79</v>
      </c>
      <c r="AV624" s="12" t="s">
        <v>21</v>
      </c>
      <c r="AW624" s="12" t="s">
        <v>34</v>
      </c>
      <c r="AX624" s="12" t="s">
        <v>71</v>
      </c>
      <c r="AY624" s="240" t="s">
        <v>156</v>
      </c>
    </row>
    <row r="625" s="13" customFormat="1">
      <c r="B625" s="241"/>
      <c r="C625" s="242"/>
      <c r="D625" s="227" t="s">
        <v>169</v>
      </c>
      <c r="E625" s="243" t="s">
        <v>1</v>
      </c>
      <c r="F625" s="244" t="s">
        <v>1925</v>
      </c>
      <c r="G625" s="242"/>
      <c r="H625" s="245">
        <v>79.272000000000006</v>
      </c>
      <c r="I625" s="246"/>
      <c r="J625" s="242"/>
      <c r="K625" s="242"/>
      <c r="L625" s="247"/>
      <c r="M625" s="248"/>
      <c r="N625" s="249"/>
      <c r="O625" s="249"/>
      <c r="P625" s="249"/>
      <c r="Q625" s="249"/>
      <c r="R625" s="249"/>
      <c r="S625" s="249"/>
      <c r="T625" s="250"/>
      <c r="AT625" s="251" t="s">
        <v>169</v>
      </c>
      <c r="AU625" s="251" t="s">
        <v>79</v>
      </c>
      <c r="AV625" s="13" t="s">
        <v>79</v>
      </c>
      <c r="AW625" s="13" t="s">
        <v>34</v>
      </c>
      <c r="AX625" s="13" t="s">
        <v>71</v>
      </c>
      <c r="AY625" s="251" t="s">
        <v>156</v>
      </c>
    </row>
    <row r="626" s="12" customFormat="1">
      <c r="B626" s="231"/>
      <c r="C626" s="232"/>
      <c r="D626" s="227" t="s">
        <v>169</v>
      </c>
      <c r="E626" s="233" t="s">
        <v>1</v>
      </c>
      <c r="F626" s="234" t="s">
        <v>1926</v>
      </c>
      <c r="G626" s="232"/>
      <c r="H626" s="233" t="s">
        <v>1</v>
      </c>
      <c r="I626" s="235"/>
      <c r="J626" s="232"/>
      <c r="K626" s="232"/>
      <c r="L626" s="236"/>
      <c r="M626" s="237"/>
      <c r="N626" s="238"/>
      <c r="O626" s="238"/>
      <c r="P626" s="238"/>
      <c r="Q626" s="238"/>
      <c r="R626" s="238"/>
      <c r="S626" s="238"/>
      <c r="T626" s="239"/>
      <c r="AT626" s="240" t="s">
        <v>169</v>
      </c>
      <c r="AU626" s="240" t="s">
        <v>79</v>
      </c>
      <c r="AV626" s="12" t="s">
        <v>21</v>
      </c>
      <c r="AW626" s="12" t="s">
        <v>34</v>
      </c>
      <c r="AX626" s="12" t="s">
        <v>71</v>
      </c>
      <c r="AY626" s="240" t="s">
        <v>156</v>
      </c>
    </row>
    <row r="627" s="13" customFormat="1">
      <c r="B627" s="241"/>
      <c r="C627" s="242"/>
      <c r="D627" s="227" t="s">
        <v>169</v>
      </c>
      <c r="E627" s="243" t="s">
        <v>1</v>
      </c>
      <c r="F627" s="244" t="s">
        <v>1927</v>
      </c>
      <c r="G627" s="242"/>
      <c r="H627" s="245">
        <v>21.800000000000001</v>
      </c>
      <c r="I627" s="246"/>
      <c r="J627" s="242"/>
      <c r="K627" s="242"/>
      <c r="L627" s="247"/>
      <c r="M627" s="248"/>
      <c r="N627" s="249"/>
      <c r="O627" s="249"/>
      <c r="P627" s="249"/>
      <c r="Q627" s="249"/>
      <c r="R627" s="249"/>
      <c r="S627" s="249"/>
      <c r="T627" s="250"/>
      <c r="AT627" s="251" t="s">
        <v>169</v>
      </c>
      <c r="AU627" s="251" t="s">
        <v>79</v>
      </c>
      <c r="AV627" s="13" t="s">
        <v>79</v>
      </c>
      <c r="AW627" s="13" t="s">
        <v>34</v>
      </c>
      <c r="AX627" s="13" t="s">
        <v>71</v>
      </c>
      <c r="AY627" s="251" t="s">
        <v>156</v>
      </c>
    </row>
    <row r="628" s="14" customFormat="1">
      <c r="B628" s="252"/>
      <c r="C628" s="253"/>
      <c r="D628" s="227" t="s">
        <v>169</v>
      </c>
      <c r="E628" s="254" t="s">
        <v>1</v>
      </c>
      <c r="F628" s="255" t="s">
        <v>174</v>
      </c>
      <c r="G628" s="253"/>
      <c r="H628" s="256">
        <v>101.072</v>
      </c>
      <c r="I628" s="257"/>
      <c r="J628" s="253"/>
      <c r="K628" s="253"/>
      <c r="L628" s="258"/>
      <c r="M628" s="259"/>
      <c r="N628" s="260"/>
      <c r="O628" s="260"/>
      <c r="P628" s="260"/>
      <c r="Q628" s="260"/>
      <c r="R628" s="260"/>
      <c r="S628" s="260"/>
      <c r="T628" s="261"/>
      <c r="AT628" s="262" t="s">
        <v>169</v>
      </c>
      <c r="AU628" s="262" t="s">
        <v>79</v>
      </c>
      <c r="AV628" s="14" t="s">
        <v>163</v>
      </c>
      <c r="AW628" s="14" t="s">
        <v>34</v>
      </c>
      <c r="AX628" s="14" t="s">
        <v>21</v>
      </c>
      <c r="AY628" s="262" t="s">
        <v>156</v>
      </c>
    </row>
    <row r="629" s="11" customFormat="1" ht="22.8" customHeight="1">
      <c r="B629" s="199"/>
      <c r="C629" s="200"/>
      <c r="D629" s="201" t="s">
        <v>70</v>
      </c>
      <c r="E629" s="213" t="s">
        <v>635</v>
      </c>
      <c r="F629" s="213" t="s">
        <v>636</v>
      </c>
      <c r="G629" s="200"/>
      <c r="H629" s="200"/>
      <c r="I629" s="203"/>
      <c r="J629" s="214">
        <f>BK629</f>
        <v>0</v>
      </c>
      <c r="K629" s="200"/>
      <c r="L629" s="205"/>
      <c r="M629" s="206"/>
      <c r="N629" s="207"/>
      <c r="O629" s="207"/>
      <c r="P629" s="208">
        <f>SUM(P630:P661)</f>
        <v>0</v>
      </c>
      <c r="Q629" s="207"/>
      <c r="R629" s="208">
        <f>SUM(R630:R661)</f>
        <v>0</v>
      </c>
      <c r="S629" s="207"/>
      <c r="T629" s="209">
        <f>SUM(T630:T661)</f>
        <v>0</v>
      </c>
      <c r="AR629" s="210" t="s">
        <v>21</v>
      </c>
      <c r="AT629" s="211" t="s">
        <v>70</v>
      </c>
      <c r="AU629" s="211" t="s">
        <v>21</v>
      </c>
      <c r="AY629" s="210" t="s">
        <v>156</v>
      </c>
      <c r="BK629" s="212">
        <f>SUM(BK630:BK661)</f>
        <v>0</v>
      </c>
    </row>
    <row r="630" s="1" customFormat="1" ht="16.5" customHeight="1">
      <c r="B630" s="37"/>
      <c r="C630" s="215" t="s">
        <v>694</v>
      </c>
      <c r="D630" s="215" t="s">
        <v>158</v>
      </c>
      <c r="E630" s="216" t="s">
        <v>1928</v>
      </c>
      <c r="F630" s="217" t="s">
        <v>1929</v>
      </c>
      <c r="G630" s="218" t="s">
        <v>282</v>
      </c>
      <c r="H630" s="219">
        <v>2.2810000000000001</v>
      </c>
      <c r="I630" s="220"/>
      <c r="J630" s="221">
        <f>ROUND(I630*H630,2)</f>
        <v>0</v>
      </c>
      <c r="K630" s="217" t="s">
        <v>162</v>
      </c>
      <c r="L630" s="42"/>
      <c r="M630" s="222" t="s">
        <v>1</v>
      </c>
      <c r="N630" s="223" t="s">
        <v>42</v>
      </c>
      <c r="O630" s="78"/>
      <c r="P630" s="224">
        <f>O630*H630</f>
        <v>0</v>
      </c>
      <c r="Q630" s="224">
        <v>0</v>
      </c>
      <c r="R630" s="224">
        <f>Q630*H630</f>
        <v>0</v>
      </c>
      <c r="S630" s="224">
        <v>0</v>
      </c>
      <c r="T630" s="225">
        <f>S630*H630</f>
        <v>0</v>
      </c>
      <c r="AR630" s="16" t="s">
        <v>163</v>
      </c>
      <c r="AT630" s="16" t="s">
        <v>158</v>
      </c>
      <c r="AU630" s="16" t="s">
        <v>79</v>
      </c>
      <c r="AY630" s="16" t="s">
        <v>156</v>
      </c>
      <c r="BE630" s="226">
        <f>IF(N630="základní",J630,0)</f>
        <v>0</v>
      </c>
      <c r="BF630" s="226">
        <f>IF(N630="snížená",J630,0)</f>
        <v>0</v>
      </c>
      <c r="BG630" s="226">
        <f>IF(N630="zákl. přenesená",J630,0)</f>
        <v>0</v>
      </c>
      <c r="BH630" s="226">
        <f>IF(N630="sníž. přenesená",J630,0)</f>
        <v>0</v>
      </c>
      <c r="BI630" s="226">
        <f>IF(N630="nulová",J630,0)</f>
        <v>0</v>
      </c>
      <c r="BJ630" s="16" t="s">
        <v>21</v>
      </c>
      <c r="BK630" s="226">
        <f>ROUND(I630*H630,2)</f>
        <v>0</v>
      </c>
      <c r="BL630" s="16" t="s">
        <v>163</v>
      </c>
      <c r="BM630" s="16" t="s">
        <v>1930</v>
      </c>
    </row>
    <row r="631" s="1" customFormat="1">
      <c r="B631" s="37"/>
      <c r="C631" s="38"/>
      <c r="D631" s="227" t="s">
        <v>165</v>
      </c>
      <c r="E631" s="38"/>
      <c r="F631" s="228" t="s">
        <v>1931</v>
      </c>
      <c r="G631" s="38"/>
      <c r="H631" s="38"/>
      <c r="I631" s="142"/>
      <c r="J631" s="38"/>
      <c r="K631" s="38"/>
      <c r="L631" s="42"/>
      <c r="M631" s="229"/>
      <c r="N631" s="78"/>
      <c r="O631" s="78"/>
      <c r="P631" s="78"/>
      <c r="Q631" s="78"/>
      <c r="R631" s="78"/>
      <c r="S631" s="78"/>
      <c r="T631" s="79"/>
      <c r="AT631" s="16" t="s">
        <v>165</v>
      </c>
      <c r="AU631" s="16" t="s">
        <v>79</v>
      </c>
    </row>
    <row r="632" s="1" customFormat="1">
      <c r="B632" s="37"/>
      <c r="C632" s="38"/>
      <c r="D632" s="227" t="s">
        <v>167</v>
      </c>
      <c r="E632" s="38"/>
      <c r="F632" s="230" t="s">
        <v>1041</v>
      </c>
      <c r="G632" s="38"/>
      <c r="H632" s="38"/>
      <c r="I632" s="142"/>
      <c r="J632" s="38"/>
      <c r="K632" s="38"/>
      <c r="L632" s="42"/>
      <c r="M632" s="229"/>
      <c r="N632" s="78"/>
      <c r="O632" s="78"/>
      <c r="P632" s="78"/>
      <c r="Q632" s="78"/>
      <c r="R632" s="78"/>
      <c r="S632" s="78"/>
      <c r="T632" s="79"/>
      <c r="AT632" s="16" t="s">
        <v>167</v>
      </c>
      <c r="AU632" s="16" t="s">
        <v>79</v>
      </c>
    </row>
    <row r="633" s="1" customFormat="1">
      <c r="B633" s="37"/>
      <c r="C633" s="38"/>
      <c r="D633" s="227" t="s">
        <v>189</v>
      </c>
      <c r="E633" s="38"/>
      <c r="F633" s="230" t="s">
        <v>1932</v>
      </c>
      <c r="G633" s="38"/>
      <c r="H633" s="38"/>
      <c r="I633" s="142"/>
      <c r="J633" s="38"/>
      <c r="K633" s="38"/>
      <c r="L633" s="42"/>
      <c r="M633" s="229"/>
      <c r="N633" s="78"/>
      <c r="O633" s="78"/>
      <c r="P633" s="78"/>
      <c r="Q633" s="78"/>
      <c r="R633" s="78"/>
      <c r="S633" s="78"/>
      <c r="T633" s="79"/>
      <c r="AT633" s="16" t="s">
        <v>189</v>
      </c>
      <c r="AU633" s="16" t="s">
        <v>79</v>
      </c>
    </row>
    <row r="634" s="12" customFormat="1">
      <c r="B634" s="231"/>
      <c r="C634" s="232"/>
      <c r="D634" s="227" t="s">
        <v>169</v>
      </c>
      <c r="E634" s="233" t="s">
        <v>1</v>
      </c>
      <c r="F634" s="234" t="s">
        <v>1933</v>
      </c>
      <c r="G634" s="232"/>
      <c r="H634" s="233" t="s">
        <v>1</v>
      </c>
      <c r="I634" s="235"/>
      <c r="J634" s="232"/>
      <c r="K634" s="232"/>
      <c r="L634" s="236"/>
      <c r="M634" s="237"/>
      <c r="N634" s="238"/>
      <c r="O634" s="238"/>
      <c r="P634" s="238"/>
      <c r="Q634" s="238"/>
      <c r="R634" s="238"/>
      <c r="S634" s="238"/>
      <c r="T634" s="239"/>
      <c r="AT634" s="240" t="s">
        <v>169</v>
      </c>
      <c r="AU634" s="240" t="s">
        <v>79</v>
      </c>
      <c r="AV634" s="12" t="s">
        <v>21</v>
      </c>
      <c r="AW634" s="12" t="s">
        <v>34</v>
      </c>
      <c r="AX634" s="12" t="s">
        <v>71</v>
      </c>
      <c r="AY634" s="240" t="s">
        <v>156</v>
      </c>
    </row>
    <row r="635" s="13" customFormat="1">
      <c r="B635" s="241"/>
      <c r="C635" s="242"/>
      <c r="D635" s="227" t="s">
        <v>169</v>
      </c>
      <c r="E635" s="243" t="s">
        <v>1</v>
      </c>
      <c r="F635" s="244" t="s">
        <v>1934</v>
      </c>
      <c r="G635" s="242"/>
      <c r="H635" s="245">
        <v>0.88800000000000001</v>
      </c>
      <c r="I635" s="246"/>
      <c r="J635" s="242"/>
      <c r="K635" s="242"/>
      <c r="L635" s="247"/>
      <c r="M635" s="248"/>
      <c r="N635" s="249"/>
      <c r="O635" s="249"/>
      <c r="P635" s="249"/>
      <c r="Q635" s="249"/>
      <c r="R635" s="249"/>
      <c r="S635" s="249"/>
      <c r="T635" s="250"/>
      <c r="AT635" s="251" t="s">
        <v>169</v>
      </c>
      <c r="AU635" s="251" t="s">
        <v>79</v>
      </c>
      <c r="AV635" s="13" t="s">
        <v>79</v>
      </c>
      <c r="AW635" s="13" t="s">
        <v>34</v>
      </c>
      <c r="AX635" s="13" t="s">
        <v>71</v>
      </c>
      <c r="AY635" s="251" t="s">
        <v>156</v>
      </c>
    </row>
    <row r="636" s="12" customFormat="1">
      <c r="B636" s="231"/>
      <c r="C636" s="232"/>
      <c r="D636" s="227" t="s">
        <v>169</v>
      </c>
      <c r="E636" s="233" t="s">
        <v>1</v>
      </c>
      <c r="F636" s="234" t="s">
        <v>1935</v>
      </c>
      <c r="G636" s="232"/>
      <c r="H636" s="233" t="s">
        <v>1</v>
      </c>
      <c r="I636" s="235"/>
      <c r="J636" s="232"/>
      <c r="K636" s="232"/>
      <c r="L636" s="236"/>
      <c r="M636" s="237"/>
      <c r="N636" s="238"/>
      <c r="O636" s="238"/>
      <c r="P636" s="238"/>
      <c r="Q636" s="238"/>
      <c r="R636" s="238"/>
      <c r="S636" s="238"/>
      <c r="T636" s="239"/>
      <c r="AT636" s="240" t="s">
        <v>169</v>
      </c>
      <c r="AU636" s="240" t="s">
        <v>79</v>
      </c>
      <c r="AV636" s="12" t="s">
        <v>21</v>
      </c>
      <c r="AW636" s="12" t="s">
        <v>34</v>
      </c>
      <c r="AX636" s="12" t="s">
        <v>71</v>
      </c>
      <c r="AY636" s="240" t="s">
        <v>156</v>
      </c>
    </row>
    <row r="637" s="13" customFormat="1">
      <c r="B637" s="241"/>
      <c r="C637" s="242"/>
      <c r="D637" s="227" t="s">
        <v>169</v>
      </c>
      <c r="E637" s="243" t="s">
        <v>1</v>
      </c>
      <c r="F637" s="244" t="s">
        <v>1936</v>
      </c>
      <c r="G637" s="242"/>
      <c r="H637" s="245">
        <v>0.249</v>
      </c>
      <c r="I637" s="246"/>
      <c r="J637" s="242"/>
      <c r="K637" s="242"/>
      <c r="L637" s="247"/>
      <c r="M637" s="248"/>
      <c r="N637" s="249"/>
      <c r="O637" s="249"/>
      <c r="P637" s="249"/>
      <c r="Q637" s="249"/>
      <c r="R637" s="249"/>
      <c r="S637" s="249"/>
      <c r="T637" s="250"/>
      <c r="AT637" s="251" t="s">
        <v>169</v>
      </c>
      <c r="AU637" s="251" t="s">
        <v>79</v>
      </c>
      <c r="AV637" s="13" t="s">
        <v>79</v>
      </c>
      <c r="AW637" s="13" t="s">
        <v>34</v>
      </c>
      <c r="AX637" s="13" t="s">
        <v>71</v>
      </c>
      <c r="AY637" s="251" t="s">
        <v>156</v>
      </c>
    </row>
    <row r="638" s="12" customFormat="1">
      <c r="B638" s="231"/>
      <c r="C638" s="232"/>
      <c r="D638" s="227" t="s">
        <v>169</v>
      </c>
      <c r="E638" s="233" t="s">
        <v>1</v>
      </c>
      <c r="F638" s="234" t="s">
        <v>1937</v>
      </c>
      <c r="G638" s="232"/>
      <c r="H638" s="233" t="s">
        <v>1</v>
      </c>
      <c r="I638" s="235"/>
      <c r="J638" s="232"/>
      <c r="K638" s="232"/>
      <c r="L638" s="236"/>
      <c r="M638" s="237"/>
      <c r="N638" s="238"/>
      <c r="O638" s="238"/>
      <c r="P638" s="238"/>
      <c r="Q638" s="238"/>
      <c r="R638" s="238"/>
      <c r="S638" s="238"/>
      <c r="T638" s="239"/>
      <c r="AT638" s="240" t="s">
        <v>169</v>
      </c>
      <c r="AU638" s="240" t="s">
        <v>79</v>
      </c>
      <c r="AV638" s="12" t="s">
        <v>21</v>
      </c>
      <c r="AW638" s="12" t="s">
        <v>34</v>
      </c>
      <c r="AX638" s="12" t="s">
        <v>71</v>
      </c>
      <c r="AY638" s="240" t="s">
        <v>156</v>
      </c>
    </row>
    <row r="639" s="13" customFormat="1">
      <c r="B639" s="241"/>
      <c r="C639" s="242"/>
      <c r="D639" s="227" t="s">
        <v>169</v>
      </c>
      <c r="E639" s="243" t="s">
        <v>1</v>
      </c>
      <c r="F639" s="244" t="s">
        <v>1938</v>
      </c>
      <c r="G639" s="242"/>
      <c r="H639" s="245">
        <v>1.1439999999999999</v>
      </c>
      <c r="I639" s="246"/>
      <c r="J639" s="242"/>
      <c r="K639" s="242"/>
      <c r="L639" s="247"/>
      <c r="M639" s="248"/>
      <c r="N639" s="249"/>
      <c r="O639" s="249"/>
      <c r="P639" s="249"/>
      <c r="Q639" s="249"/>
      <c r="R639" s="249"/>
      <c r="S639" s="249"/>
      <c r="T639" s="250"/>
      <c r="AT639" s="251" t="s">
        <v>169</v>
      </c>
      <c r="AU639" s="251" t="s">
        <v>79</v>
      </c>
      <c r="AV639" s="13" t="s">
        <v>79</v>
      </c>
      <c r="AW639" s="13" t="s">
        <v>34</v>
      </c>
      <c r="AX639" s="13" t="s">
        <v>71</v>
      </c>
      <c r="AY639" s="251" t="s">
        <v>156</v>
      </c>
    </row>
    <row r="640" s="14" customFormat="1">
      <c r="B640" s="252"/>
      <c r="C640" s="253"/>
      <c r="D640" s="227" t="s">
        <v>169</v>
      </c>
      <c r="E640" s="254" t="s">
        <v>1</v>
      </c>
      <c r="F640" s="255" t="s">
        <v>174</v>
      </c>
      <c r="G640" s="253"/>
      <c r="H640" s="256">
        <v>2.2810000000000001</v>
      </c>
      <c r="I640" s="257"/>
      <c r="J640" s="253"/>
      <c r="K640" s="253"/>
      <c r="L640" s="258"/>
      <c r="M640" s="259"/>
      <c r="N640" s="260"/>
      <c r="O640" s="260"/>
      <c r="P640" s="260"/>
      <c r="Q640" s="260"/>
      <c r="R640" s="260"/>
      <c r="S640" s="260"/>
      <c r="T640" s="261"/>
      <c r="AT640" s="262" t="s">
        <v>169</v>
      </c>
      <c r="AU640" s="262" t="s">
        <v>79</v>
      </c>
      <c r="AV640" s="14" t="s">
        <v>163</v>
      </c>
      <c r="AW640" s="14" t="s">
        <v>34</v>
      </c>
      <c r="AX640" s="14" t="s">
        <v>21</v>
      </c>
      <c r="AY640" s="262" t="s">
        <v>156</v>
      </c>
    </row>
    <row r="641" s="1" customFormat="1" ht="16.5" customHeight="1">
      <c r="B641" s="37"/>
      <c r="C641" s="215" t="s">
        <v>1026</v>
      </c>
      <c r="D641" s="215" t="s">
        <v>158</v>
      </c>
      <c r="E641" s="216" t="s">
        <v>1939</v>
      </c>
      <c r="F641" s="217" t="s">
        <v>1940</v>
      </c>
      <c r="G641" s="218" t="s">
        <v>282</v>
      </c>
      <c r="H641" s="219">
        <v>0.249</v>
      </c>
      <c r="I641" s="220"/>
      <c r="J641" s="221">
        <f>ROUND(I641*H641,2)</f>
        <v>0</v>
      </c>
      <c r="K641" s="217" t="s">
        <v>162</v>
      </c>
      <c r="L641" s="42"/>
      <c r="M641" s="222" t="s">
        <v>1</v>
      </c>
      <c r="N641" s="223" t="s">
        <v>42</v>
      </c>
      <c r="O641" s="78"/>
      <c r="P641" s="224">
        <f>O641*H641</f>
        <v>0</v>
      </c>
      <c r="Q641" s="224">
        <v>0</v>
      </c>
      <c r="R641" s="224">
        <f>Q641*H641</f>
        <v>0</v>
      </c>
      <c r="S641" s="224">
        <v>0</v>
      </c>
      <c r="T641" s="225">
        <f>S641*H641</f>
        <v>0</v>
      </c>
      <c r="AR641" s="16" t="s">
        <v>163</v>
      </c>
      <c r="AT641" s="16" t="s">
        <v>158</v>
      </c>
      <c r="AU641" s="16" t="s">
        <v>79</v>
      </c>
      <c r="AY641" s="16" t="s">
        <v>156</v>
      </c>
      <c r="BE641" s="226">
        <f>IF(N641="základní",J641,0)</f>
        <v>0</v>
      </c>
      <c r="BF641" s="226">
        <f>IF(N641="snížená",J641,0)</f>
        <v>0</v>
      </c>
      <c r="BG641" s="226">
        <f>IF(N641="zákl. přenesená",J641,0)</f>
        <v>0</v>
      </c>
      <c r="BH641" s="226">
        <f>IF(N641="sníž. přenesená",J641,0)</f>
        <v>0</v>
      </c>
      <c r="BI641" s="226">
        <f>IF(N641="nulová",J641,0)</f>
        <v>0</v>
      </c>
      <c r="BJ641" s="16" t="s">
        <v>21</v>
      </c>
      <c r="BK641" s="226">
        <f>ROUND(I641*H641,2)</f>
        <v>0</v>
      </c>
      <c r="BL641" s="16" t="s">
        <v>163</v>
      </c>
      <c r="BM641" s="16" t="s">
        <v>1941</v>
      </c>
    </row>
    <row r="642" s="1" customFormat="1">
      <c r="B642" s="37"/>
      <c r="C642" s="38"/>
      <c r="D642" s="227" t="s">
        <v>165</v>
      </c>
      <c r="E642" s="38"/>
      <c r="F642" s="228" t="s">
        <v>1942</v>
      </c>
      <c r="G642" s="38"/>
      <c r="H642" s="38"/>
      <c r="I642" s="142"/>
      <c r="J642" s="38"/>
      <c r="K642" s="38"/>
      <c r="L642" s="42"/>
      <c r="M642" s="229"/>
      <c r="N642" s="78"/>
      <c r="O642" s="78"/>
      <c r="P642" s="78"/>
      <c r="Q642" s="78"/>
      <c r="R642" s="78"/>
      <c r="S642" s="78"/>
      <c r="T642" s="79"/>
      <c r="AT642" s="16" t="s">
        <v>165</v>
      </c>
      <c r="AU642" s="16" t="s">
        <v>79</v>
      </c>
    </row>
    <row r="643" s="1" customFormat="1">
      <c r="B643" s="37"/>
      <c r="C643" s="38"/>
      <c r="D643" s="227" t="s">
        <v>167</v>
      </c>
      <c r="E643" s="38"/>
      <c r="F643" s="230" t="s">
        <v>1943</v>
      </c>
      <c r="G643" s="38"/>
      <c r="H643" s="38"/>
      <c r="I643" s="142"/>
      <c r="J643" s="38"/>
      <c r="K643" s="38"/>
      <c r="L643" s="42"/>
      <c r="M643" s="229"/>
      <c r="N643" s="78"/>
      <c r="O643" s="78"/>
      <c r="P643" s="78"/>
      <c r="Q643" s="78"/>
      <c r="R643" s="78"/>
      <c r="S643" s="78"/>
      <c r="T643" s="79"/>
      <c r="AT643" s="16" t="s">
        <v>167</v>
      </c>
      <c r="AU643" s="16" t="s">
        <v>79</v>
      </c>
    </row>
    <row r="644" s="12" customFormat="1">
      <c r="B644" s="231"/>
      <c r="C644" s="232"/>
      <c r="D644" s="227" t="s">
        <v>169</v>
      </c>
      <c r="E644" s="233" t="s">
        <v>1</v>
      </c>
      <c r="F644" s="234" t="s">
        <v>1935</v>
      </c>
      <c r="G644" s="232"/>
      <c r="H644" s="233" t="s">
        <v>1</v>
      </c>
      <c r="I644" s="235"/>
      <c r="J644" s="232"/>
      <c r="K644" s="232"/>
      <c r="L644" s="236"/>
      <c r="M644" s="237"/>
      <c r="N644" s="238"/>
      <c r="O644" s="238"/>
      <c r="P644" s="238"/>
      <c r="Q644" s="238"/>
      <c r="R644" s="238"/>
      <c r="S644" s="238"/>
      <c r="T644" s="239"/>
      <c r="AT644" s="240" t="s">
        <v>169</v>
      </c>
      <c r="AU644" s="240" t="s">
        <v>79</v>
      </c>
      <c r="AV644" s="12" t="s">
        <v>21</v>
      </c>
      <c r="AW644" s="12" t="s">
        <v>34</v>
      </c>
      <c r="AX644" s="12" t="s">
        <v>71</v>
      </c>
      <c r="AY644" s="240" t="s">
        <v>156</v>
      </c>
    </row>
    <row r="645" s="13" customFormat="1">
      <c r="B645" s="241"/>
      <c r="C645" s="242"/>
      <c r="D645" s="227" t="s">
        <v>169</v>
      </c>
      <c r="E645" s="243" t="s">
        <v>1</v>
      </c>
      <c r="F645" s="244" t="s">
        <v>1936</v>
      </c>
      <c r="G645" s="242"/>
      <c r="H645" s="245">
        <v>0.249</v>
      </c>
      <c r="I645" s="246"/>
      <c r="J645" s="242"/>
      <c r="K645" s="242"/>
      <c r="L645" s="247"/>
      <c r="M645" s="248"/>
      <c r="N645" s="249"/>
      <c r="O645" s="249"/>
      <c r="P645" s="249"/>
      <c r="Q645" s="249"/>
      <c r="R645" s="249"/>
      <c r="S645" s="249"/>
      <c r="T645" s="250"/>
      <c r="AT645" s="251" t="s">
        <v>169</v>
      </c>
      <c r="AU645" s="251" t="s">
        <v>79</v>
      </c>
      <c r="AV645" s="13" t="s">
        <v>79</v>
      </c>
      <c r="AW645" s="13" t="s">
        <v>34</v>
      </c>
      <c r="AX645" s="13" t="s">
        <v>21</v>
      </c>
      <c r="AY645" s="251" t="s">
        <v>156</v>
      </c>
    </row>
    <row r="646" s="1" customFormat="1" ht="16.5" customHeight="1">
      <c r="B646" s="37"/>
      <c r="C646" s="215" t="s">
        <v>1028</v>
      </c>
      <c r="D646" s="215" t="s">
        <v>158</v>
      </c>
      <c r="E646" s="216" t="s">
        <v>638</v>
      </c>
      <c r="F646" s="217" t="s">
        <v>639</v>
      </c>
      <c r="G646" s="218" t="s">
        <v>282</v>
      </c>
      <c r="H646" s="219">
        <v>76.301000000000002</v>
      </c>
      <c r="I646" s="220"/>
      <c r="J646" s="221">
        <f>ROUND(I646*H646,2)</f>
        <v>0</v>
      </c>
      <c r="K646" s="217" t="s">
        <v>162</v>
      </c>
      <c r="L646" s="42"/>
      <c r="M646" s="222" t="s">
        <v>1</v>
      </c>
      <c r="N646" s="223" t="s">
        <v>42</v>
      </c>
      <c r="O646" s="78"/>
      <c r="P646" s="224">
        <f>O646*H646</f>
        <v>0</v>
      </c>
      <c r="Q646" s="224">
        <v>0</v>
      </c>
      <c r="R646" s="224">
        <f>Q646*H646</f>
        <v>0</v>
      </c>
      <c r="S646" s="224">
        <v>0</v>
      </c>
      <c r="T646" s="225">
        <f>S646*H646</f>
        <v>0</v>
      </c>
      <c r="AR646" s="16" t="s">
        <v>163</v>
      </c>
      <c r="AT646" s="16" t="s">
        <v>158</v>
      </c>
      <c r="AU646" s="16" t="s">
        <v>79</v>
      </c>
      <c r="AY646" s="16" t="s">
        <v>156</v>
      </c>
      <c r="BE646" s="226">
        <f>IF(N646="základní",J646,0)</f>
        <v>0</v>
      </c>
      <c r="BF646" s="226">
        <f>IF(N646="snížená",J646,0)</f>
        <v>0</v>
      </c>
      <c r="BG646" s="226">
        <f>IF(N646="zákl. přenesená",J646,0)</f>
        <v>0</v>
      </c>
      <c r="BH646" s="226">
        <f>IF(N646="sníž. přenesená",J646,0)</f>
        <v>0</v>
      </c>
      <c r="BI646" s="226">
        <f>IF(N646="nulová",J646,0)</f>
        <v>0</v>
      </c>
      <c r="BJ646" s="16" t="s">
        <v>21</v>
      </c>
      <c r="BK646" s="226">
        <f>ROUND(I646*H646,2)</f>
        <v>0</v>
      </c>
      <c r="BL646" s="16" t="s">
        <v>163</v>
      </c>
      <c r="BM646" s="16" t="s">
        <v>1944</v>
      </c>
    </row>
    <row r="647" s="1" customFormat="1">
      <c r="B647" s="37"/>
      <c r="C647" s="38"/>
      <c r="D647" s="227" t="s">
        <v>165</v>
      </c>
      <c r="E647" s="38"/>
      <c r="F647" s="228" t="s">
        <v>641</v>
      </c>
      <c r="G647" s="38"/>
      <c r="H647" s="38"/>
      <c r="I647" s="142"/>
      <c r="J647" s="38"/>
      <c r="K647" s="38"/>
      <c r="L647" s="42"/>
      <c r="M647" s="229"/>
      <c r="N647" s="78"/>
      <c r="O647" s="78"/>
      <c r="P647" s="78"/>
      <c r="Q647" s="78"/>
      <c r="R647" s="78"/>
      <c r="S647" s="78"/>
      <c r="T647" s="79"/>
      <c r="AT647" s="16" t="s">
        <v>165</v>
      </c>
      <c r="AU647" s="16" t="s">
        <v>79</v>
      </c>
    </row>
    <row r="648" s="1" customFormat="1">
      <c r="B648" s="37"/>
      <c r="C648" s="38"/>
      <c r="D648" s="227" t="s">
        <v>167</v>
      </c>
      <c r="E648" s="38"/>
      <c r="F648" s="230" t="s">
        <v>642</v>
      </c>
      <c r="G648" s="38"/>
      <c r="H648" s="38"/>
      <c r="I648" s="142"/>
      <c r="J648" s="38"/>
      <c r="K648" s="38"/>
      <c r="L648" s="42"/>
      <c r="M648" s="229"/>
      <c r="N648" s="78"/>
      <c r="O648" s="78"/>
      <c r="P648" s="78"/>
      <c r="Q648" s="78"/>
      <c r="R648" s="78"/>
      <c r="S648" s="78"/>
      <c r="T648" s="79"/>
      <c r="AT648" s="16" t="s">
        <v>167</v>
      </c>
      <c r="AU648" s="16" t="s">
        <v>79</v>
      </c>
    </row>
    <row r="649" s="13" customFormat="1">
      <c r="B649" s="241"/>
      <c r="C649" s="242"/>
      <c r="D649" s="227" t="s">
        <v>169</v>
      </c>
      <c r="E649" s="243" t="s">
        <v>1</v>
      </c>
      <c r="F649" s="244" t="s">
        <v>1945</v>
      </c>
      <c r="G649" s="242"/>
      <c r="H649" s="245">
        <v>76.301000000000002</v>
      </c>
      <c r="I649" s="246"/>
      <c r="J649" s="242"/>
      <c r="K649" s="242"/>
      <c r="L649" s="247"/>
      <c r="M649" s="248"/>
      <c r="N649" s="249"/>
      <c r="O649" s="249"/>
      <c r="P649" s="249"/>
      <c r="Q649" s="249"/>
      <c r="R649" s="249"/>
      <c r="S649" s="249"/>
      <c r="T649" s="250"/>
      <c r="AT649" s="251" t="s">
        <v>169</v>
      </c>
      <c r="AU649" s="251" t="s">
        <v>79</v>
      </c>
      <c r="AV649" s="13" t="s">
        <v>79</v>
      </c>
      <c r="AW649" s="13" t="s">
        <v>34</v>
      </c>
      <c r="AX649" s="13" t="s">
        <v>21</v>
      </c>
      <c r="AY649" s="251" t="s">
        <v>156</v>
      </c>
    </row>
    <row r="650" s="1" customFormat="1" ht="16.5" customHeight="1">
      <c r="B650" s="37"/>
      <c r="C650" s="215" t="s">
        <v>1036</v>
      </c>
      <c r="D650" s="215" t="s">
        <v>158</v>
      </c>
      <c r="E650" s="216" t="s">
        <v>648</v>
      </c>
      <c r="F650" s="217" t="s">
        <v>649</v>
      </c>
      <c r="G650" s="218" t="s">
        <v>282</v>
      </c>
      <c r="H650" s="219">
        <v>381.505</v>
      </c>
      <c r="I650" s="220"/>
      <c r="J650" s="221">
        <f>ROUND(I650*H650,2)</f>
        <v>0</v>
      </c>
      <c r="K650" s="217" t="s">
        <v>162</v>
      </c>
      <c r="L650" s="42"/>
      <c r="M650" s="222" t="s">
        <v>1</v>
      </c>
      <c r="N650" s="223" t="s">
        <v>42</v>
      </c>
      <c r="O650" s="78"/>
      <c r="P650" s="224">
        <f>O650*H650</f>
        <v>0</v>
      </c>
      <c r="Q650" s="224">
        <v>0</v>
      </c>
      <c r="R650" s="224">
        <f>Q650*H650</f>
        <v>0</v>
      </c>
      <c r="S650" s="224">
        <v>0</v>
      </c>
      <c r="T650" s="225">
        <f>S650*H650</f>
        <v>0</v>
      </c>
      <c r="AR650" s="16" t="s">
        <v>163</v>
      </c>
      <c r="AT650" s="16" t="s">
        <v>158</v>
      </c>
      <c r="AU650" s="16" t="s">
        <v>79</v>
      </c>
      <c r="AY650" s="16" t="s">
        <v>156</v>
      </c>
      <c r="BE650" s="226">
        <f>IF(N650="základní",J650,0)</f>
        <v>0</v>
      </c>
      <c r="BF650" s="226">
        <f>IF(N650="snížená",J650,0)</f>
        <v>0</v>
      </c>
      <c r="BG650" s="226">
        <f>IF(N650="zákl. přenesená",J650,0)</f>
        <v>0</v>
      </c>
      <c r="BH650" s="226">
        <f>IF(N650="sníž. přenesená",J650,0)</f>
        <v>0</v>
      </c>
      <c r="BI650" s="226">
        <f>IF(N650="nulová",J650,0)</f>
        <v>0</v>
      </c>
      <c r="BJ650" s="16" t="s">
        <v>21</v>
      </c>
      <c r="BK650" s="226">
        <f>ROUND(I650*H650,2)</f>
        <v>0</v>
      </c>
      <c r="BL650" s="16" t="s">
        <v>163</v>
      </c>
      <c r="BM650" s="16" t="s">
        <v>1946</v>
      </c>
    </row>
    <row r="651" s="1" customFormat="1">
      <c r="B651" s="37"/>
      <c r="C651" s="38"/>
      <c r="D651" s="227" t="s">
        <v>165</v>
      </c>
      <c r="E651" s="38"/>
      <c r="F651" s="228" t="s">
        <v>651</v>
      </c>
      <c r="G651" s="38"/>
      <c r="H651" s="38"/>
      <c r="I651" s="142"/>
      <c r="J651" s="38"/>
      <c r="K651" s="38"/>
      <c r="L651" s="42"/>
      <c r="M651" s="229"/>
      <c r="N651" s="78"/>
      <c r="O651" s="78"/>
      <c r="P651" s="78"/>
      <c r="Q651" s="78"/>
      <c r="R651" s="78"/>
      <c r="S651" s="78"/>
      <c r="T651" s="79"/>
      <c r="AT651" s="16" t="s">
        <v>165</v>
      </c>
      <c r="AU651" s="16" t="s">
        <v>79</v>
      </c>
    </row>
    <row r="652" s="1" customFormat="1">
      <c r="B652" s="37"/>
      <c r="C652" s="38"/>
      <c r="D652" s="227" t="s">
        <v>167</v>
      </c>
      <c r="E652" s="38"/>
      <c r="F652" s="230" t="s">
        <v>642</v>
      </c>
      <c r="G652" s="38"/>
      <c r="H652" s="38"/>
      <c r="I652" s="142"/>
      <c r="J652" s="38"/>
      <c r="K652" s="38"/>
      <c r="L652" s="42"/>
      <c r="M652" s="229"/>
      <c r="N652" s="78"/>
      <c r="O652" s="78"/>
      <c r="P652" s="78"/>
      <c r="Q652" s="78"/>
      <c r="R652" s="78"/>
      <c r="S652" s="78"/>
      <c r="T652" s="79"/>
      <c r="AT652" s="16" t="s">
        <v>167</v>
      </c>
      <c r="AU652" s="16" t="s">
        <v>79</v>
      </c>
    </row>
    <row r="653" s="1" customFormat="1">
      <c r="B653" s="37"/>
      <c r="C653" s="38"/>
      <c r="D653" s="227" t="s">
        <v>189</v>
      </c>
      <c r="E653" s="38"/>
      <c r="F653" s="230" t="s">
        <v>1947</v>
      </c>
      <c r="G653" s="38"/>
      <c r="H653" s="38"/>
      <c r="I653" s="142"/>
      <c r="J653" s="38"/>
      <c r="K653" s="38"/>
      <c r="L653" s="42"/>
      <c r="M653" s="229"/>
      <c r="N653" s="78"/>
      <c r="O653" s="78"/>
      <c r="P653" s="78"/>
      <c r="Q653" s="78"/>
      <c r="R653" s="78"/>
      <c r="S653" s="78"/>
      <c r="T653" s="79"/>
      <c r="AT653" s="16" t="s">
        <v>189</v>
      </c>
      <c r="AU653" s="16" t="s">
        <v>79</v>
      </c>
    </row>
    <row r="654" s="13" customFormat="1">
      <c r="B654" s="241"/>
      <c r="C654" s="242"/>
      <c r="D654" s="227" t="s">
        <v>169</v>
      </c>
      <c r="E654" s="243" t="s">
        <v>1</v>
      </c>
      <c r="F654" s="244" t="s">
        <v>1948</v>
      </c>
      <c r="G654" s="242"/>
      <c r="H654" s="245">
        <v>381.505</v>
      </c>
      <c r="I654" s="246"/>
      <c r="J654" s="242"/>
      <c r="K654" s="242"/>
      <c r="L654" s="247"/>
      <c r="M654" s="248"/>
      <c r="N654" s="249"/>
      <c r="O654" s="249"/>
      <c r="P654" s="249"/>
      <c r="Q654" s="249"/>
      <c r="R654" s="249"/>
      <c r="S654" s="249"/>
      <c r="T654" s="250"/>
      <c r="AT654" s="251" t="s">
        <v>169</v>
      </c>
      <c r="AU654" s="251" t="s">
        <v>79</v>
      </c>
      <c r="AV654" s="13" t="s">
        <v>79</v>
      </c>
      <c r="AW654" s="13" t="s">
        <v>34</v>
      </c>
      <c r="AX654" s="13" t="s">
        <v>21</v>
      </c>
      <c r="AY654" s="251" t="s">
        <v>156</v>
      </c>
    </row>
    <row r="655" s="1" customFormat="1" ht="16.5" customHeight="1">
      <c r="B655" s="37"/>
      <c r="C655" s="215" t="s">
        <v>1044</v>
      </c>
      <c r="D655" s="215" t="s">
        <v>158</v>
      </c>
      <c r="E655" s="216" t="s">
        <v>654</v>
      </c>
      <c r="F655" s="217" t="s">
        <v>655</v>
      </c>
      <c r="G655" s="218" t="s">
        <v>282</v>
      </c>
      <c r="H655" s="219">
        <v>76.301000000000002</v>
      </c>
      <c r="I655" s="220"/>
      <c r="J655" s="221">
        <f>ROUND(I655*H655,2)</f>
        <v>0</v>
      </c>
      <c r="K655" s="217" t="s">
        <v>162</v>
      </c>
      <c r="L655" s="42"/>
      <c r="M655" s="222" t="s">
        <v>1</v>
      </c>
      <c r="N655" s="223" t="s">
        <v>42</v>
      </c>
      <c r="O655" s="78"/>
      <c r="P655" s="224">
        <f>O655*H655</f>
        <v>0</v>
      </c>
      <c r="Q655" s="224">
        <v>0</v>
      </c>
      <c r="R655" s="224">
        <f>Q655*H655</f>
        <v>0</v>
      </c>
      <c r="S655" s="224">
        <v>0</v>
      </c>
      <c r="T655" s="225">
        <f>S655*H655</f>
        <v>0</v>
      </c>
      <c r="AR655" s="16" t="s">
        <v>163</v>
      </c>
      <c r="AT655" s="16" t="s">
        <v>158</v>
      </c>
      <c r="AU655" s="16" t="s">
        <v>79</v>
      </c>
      <c r="AY655" s="16" t="s">
        <v>156</v>
      </c>
      <c r="BE655" s="226">
        <f>IF(N655="základní",J655,0)</f>
        <v>0</v>
      </c>
      <c r="BF655" s="226">
        <f>IF(N655="snížená",J655,0)</f>
        <v>0</v>
      </c>
      <c r="BG655" s="226">
        <f>IF(N655="zákl. přenesená",J655,0)</f>
        <v>0</v>
      </c>
      <c r="BH655" s="226">
        <f>IF(N655="sníž. přenesená",J655,0)</f>
        <v>0</v>
      </c>
      <c r="BI655" s="226">
        <f>IF(N655="nulová",J655,0)</f>
        <v>0</v>
      </c>
      <c r="BJ655" s="16" t="s">
        <v>21</v>
      </c>
      <c r="BK655" s="226">
        <f>ROUND(I655*H655,2)</f>
        <v>0</v>
      </c>
      <c r="BL655" s="16" t="s">
        <v>163</v>
      </c>
      <c r="BM655" s="16" t="s">
        <v>1949</v>
      </c>
    </row>
    <row r="656" s="1" customFormat="1">
      <c r="B656" s="37"/>
      <c r="C656" s="38"/>
      <c r="D656" s="227" t="s">
        <v>165</v>
      </c>
      <c r="E656" s="38"/>
      <c r="F656" s="228" t="s">
        <v>657</v>
      </c>
      <c r="G656" s="38"/>
      <c r="H656" s="38"/>
      <c r="I656" s="142"/>
      <c r="J656" s="38"/>
      <c r="K656" s="38"/>
      <c r="L656" s="42"/>
      <c r="M656" s="229"/>
      <c r="N656" s="78"/>
      <c r="O656" s="78"/>
      <c r="P656" s="78"/>
      <c r="Q656" s="78"/>
      <c r="R656" s="78"/>
      <c r="S656" s="78"/>
      <c r="T656" s="79"/>
      <c r="AT656" s="16" t="s">
        <v>165</v>
      </c>
      <c r="AU656" s="16" t="s">
        <v>79</v>
      </c>
    </row>
    <row r="657" s="1" customFormat="1" ht="16.5" customHeight="1">
      <c r="B657" s="37"/>
      <c r="C657" s="215" t="s">
        <v>1950</v>
      </c>
      <c r="D657" s="215" t="s">
        <v>158</v>
      </c>
      <c r="E657" s="216" t="s">
        <v>659</v>
      </c>
      <c r="F657" s="217" t="s">
        <v>660</v>
      </c>
      <c r="G657" s="218" t="s">
        <v>282</v>
      </c>
      <c r="H657" s="219">
        <v>74.019999999999996</v>
      </c>
      <c r="I657" s="220"/>
      <c r="J657" s="221">
        <f>ROUND(I657*H657,2)</f>
        <v>0</v>
      </c>
      <c r="K657" s="217" t="s">
        <v>162</v>
      </c>
      <c r="L657" s="42"/>
      <c r="M657" s="222" t="s">
        <v>1</v>
      </c>
      <c r="N657" s="223" t="s">
        <v>42</v>
      </c>
      <c r="O657" s="78"/>
      <c r="P657" s="224">
        <f>O657*H657</f>
        <v>0</v>
      </c>
      <c r="Q657" s="224">
        <v>0</v>
      </c>
      <c r="R657" s="224">
        <f>Q657*H657</f>
        <v>0</v>
      </c>
      <c r="S657" s="224">
        <v>0</v>
      </c>
      <c r="T657" s="225">
        <f>S657*H657</f>
        <v>0</v>
      </c>
      <c r="AR657" s="16" t="s">
        <v>163</v>
      </c>
      <c r="AT657" s="16" t="s">
        <v>158</v>
      </c>
      <c r="AU657" s="16" t="s">
        <v>79</v>
      </c>
      <c r="AY657" s="16" t="s">
        <v>156</v>
      </c>
      <c r="BE657" s="226">
        <f>IF(N657="základní",J657,0)</f>
        <v>0</v>
      </c>
      <c r="BF657" s="226">
        <f>IF(N657="snížená",J657,0)</f>
        <v>0</v>
      </c>
      <c r="BG657" s="226">
        <f>IF(N657="zákl. přenesená",J657,0)</f>
        <v>0</v>
      </c>
      <c r="BH657" s="226">
        <f>IF(N657="sníž. přenesená",J657,0)</f>
        <v>0</v>
      </c>
      <c r="BI657" s="226">
        <f>IF(N657="nulová",J657,0)</f>
        <v>0</v>
      </c>
      <c r="BJ657" s="16" t="s">
        <v>21</v>
      </c>
      <c r="BK657" s="226">
        <f>ROUND(I657*H657,2)</f>
        <v>0</v>
      </c>
      <c r="BL657" s="16" t="s">
        <v>163</v>
      </c>
      <c r="BM657" s="16" t="s">
        <v>1951</v>
      </c>
    </row>
    <row r="658" s="1" customFormat="1">
      <c r="B658" s="37"/>
      <c r="C658" s="38"/>
      <c r="D658" s="227" t="s">
        <v>165</v>
      </c>
      <c r="E658" s="38"/>
      <c r="F658" s="228" t="s">
        <v>284</v>
      </c>
      <c r="G658" s="38"/>
      <c r="H658" s="38"/>
      <c r="I658" s="142"/>
      <c r="J658" s="38"/>
      <c r="K658" s="38"/>
      <c r="L658" s="42"/>
      <c r="M658" s="229"/>
      <c r="N658" s="78"/>
      <c r="O658" s="78"/>
      <c r="P658" s="78"/>
      <c r="Q658" s="78"/>
      <c r="R658" s="78"/>
      <c r="S658" s="78"/>
      <c r="T658" s="79"/>
      <c r="AT658" s="16" t="s">
        <v>165</v>
      </c>
      <c r="AU658" s="16" t="s">
        <v>79</v>
      </c>
    </row>
    <row r="659" s="1" customFormat="1">
      <c r="B659" s="37"/>
      <c r="C659" s="38"/>
      <c r="D659" s="227" t="s">
        <v>167</v>
      </c>
      <c r="E659" s="38"/>
      <c r="F659" s="230" t="s">
        <v>662</v>
      </c>
      <c r="G659" s="38"/>
      <c r="H659" s="38"/>
      <c r="I659" s="142"/>
      <c r="J659" s="38"/>
      <c r="K659" s="38"/>
      <c r="L659" s="42"/>
      <c r="M659" s="229"/>
      <c r="N659" s="78"/>
      <c r="O659" s="78"/>
      <c r="P659" s="78"/>
      <c r="Q659" s="78"/>
      <c r="R659" s="78"/>
      <c r="S659" s="78"/>
      <c r="T659" s="79"/>
      <c r="AT659" s="16" t="s">
        <v>167</v>
      </c>
      <c r="AU659" s="16" t="s">
        <v>79</v>
      </c>
    </row>
    <row r="660" s="12" customFormat="1">
      <c r="B660" s="231"/>
      <c r="C660" s="232"/>
      <c r="D660" s="227" t="s">
        <v>169</v>
      </c>
      <c r="E660" s="233" t="s">
        <v>1</v>
      </c>
      <c r="F660" s="234" t="s">
        <v>1952</v>
      </c>
      <c r="G660" s="232"/>
      <c r="H660" s="233" t="s">
        <v>1</v>
      </c>
      <c r="I660" s="235"/>
      <c r="J660" s="232"/>
      <c r="K660" s="232"/>
      <c r="L660" s="236"/>
      <c r="M660" s="237"/>
      <c r="N660" s="238"/>
      <c r="O660" s="238"/>
      <c r="P660" s="238"/>
      <c r="Q660" s="238"/>
      <c r="R660" s="238"/>
      <c r="S660" s="238"/>
      <c r="T660" s="239"/>
      <c r="AT660" s="240" t="s">
        <v>169</v>
      </c>
      <c r="AU660" s="240" t="s">
        <v>79</v>
      </c>
      <c r="AV660" s="12" t="s">
        <v>21</v>
      </c>
      <c r="AW660" s="12" t="s">
        <v>34</v>
      </c>
      <c r="AX660" s="12" t="s">
        <v>71</v>
      </c>
      <c r="AY660" s="240" t="s">
        <v>156</v>
      </c>
    </row>
    <row r="661" s="13" customFormat="1">
      <c r="B661" s="241"/>
      <c r="C661" s="242"/>
      <c r="D661" s="227" t="s">
        <v>169</v>
      </c>
      <c r="E661" s="243" t="s">
        <v>1</v>
      </c>
      <c r="F661" s="244" t="s">
        <v>1953</v>
      </c>
      <c r="G661" s="242"/>
      <c r="H661" s="245">
        <v>74.019999999999996</v>
      </c>
      <c r="I661" s="246"/>
      <c r="J661" s="242"/>
      <c r="K661" s="242"/>
      <c r="L661" s="247"/>
      <c r="M661" s="248"/>
      <c r="N661" s="249"/>
      <c r="O661" s="249"/>
      <c r="P661" s="249"/>
      <c r="Q661" s="249"/>
      <c r="R661" s="249"/>
      <c r="S661" s="249"/>
      <c r="T661" s="250"/>
      <c r="AT661" s="251" t="s">
        <v>169</v>
      </c>
      <c r="AU661" s="251" t="s">
        <v>79</v>
      </c>
      <c r="AV661" s="13" t="s">
        <v>79</v>
      </c>
      <c r="AW661" s="13" t="s">
        <v>34</v>
      </c>
      <c r="AX661" s="13" t="s">
        <v>21</v>
      </c>
      <c r="AY661" s="251" t="s">
        <v>156</v>
      </c>
    </row>
    <row r="662" s="11" customFormat="1" ht="22.8" customHeight="1">
      <c r="B662" s="199"/>
      <c r="C662" s="200"/>
      <c r="D662" s="201" t="s">
        <v>70</v>
      </c>
      <c r="E662" s="213" t="s">
        <v>663</v>
      </c>
      <c r="F662" s="213" t="s">
        <v>664</v>
      </c>
      <c r="G662" s="200"/>
      <c r="H662" s="200"/>
      <c r="I662" s="203"/>
      <c r="J662" s="214">
        <f>BK662</f>
        <v>0</v>
      </c>
      <c r="K662" s="200"/>
      <c r="L662" s="205"/>
      <c r="M662" s="206"/>
      <c r="N662" s="207"/>
      <c r="O662" s="207"/>
      <c r="P662" s="208">
        <f>SUM(P663:P670)</f>
        <v>0</v>
      </c>
      <c r="Q662" s="207"/>
      <c r="R662" s="208">
        <f>SUM(R663:R670)</f>
        <v>0</v>
      </c>
      <c r="S662" s="207"/>
      <c r="T662" s="209">
        <f>SUM(T663:T670)</f>
        <v>0</v>
      </c>
      <c r="AR662" s="210" t="s">
        <v>21</v>
      </c>
      <c r="AT662" s="211" t="s">
        <v>70</v>
      </c>
      <c r="AU662" s="211" t="s">
        <v>21</v>
      </c>
      <c r="AY662" s="210" t="s">
        <v>156</v>
      </c>
      <c r="BK662" s="212">
        <f>SUM(BK663:BK670)</f>
        <v>0</v>
      </c>
    </row>
    <row r="663" s="1" customFormat="1" ht="16.5" customHeight="1">
      <c r="B663" s="37"/>
      <c r="C663" s="215" t="s">
        <v>1047</v>
      </c>
      <c r="D663" s="215" t="s">
        <v>158</v>
      </c>
      <c r="E663" s="216" t="s">
        <v>666</v>
      </c>
      <c r="F663" s="217" t="s">
        <v>667</v>
      </c>
      <c r="G663" s="218" t="s">
        <v>282</v>
      </c>
      <c r="H663" s="219">
        <v>82.816999999999993</v>
      </c>
      <c r="I663" s="220"/>
      <c r="J663" s="221">
        <f>ROUND(I663*H663,2)</f>
        <v>0</v>
      </c>
      <c r="K663" s="217" t="s">
        <v>162</v>
      </c>
      <c r="L663" s="42"/>
      <c r="M663" s="222" t="s">
        <v>1</v>
      </c>
      <c r="N663" s="223" t="s">
        <v>42</v>
      </c>
      <c r="O663" s="78"/>
      <c r="P663" s="224">
        <f>O663*H663</f>
        <v>0</v>
      </c>
      <c r="Q663" s="224">
        <v>0</v>
      </c>
      <c r="R663" s="224">
        <f>Q663*H663</f>
        <v>0</v>
      </c>
      <c r="S663" s="224">
        <v>0</v>
      </c>
      <c r="T663" s="225">
        <f>S663*H663</f>
        <v>0</v>
      </c>
      <c r="AR663" s="16" t="s">
        <v>163</v>
      </c>
      <c r="AT663" s="16" t="s">
        <v>158</v>
      </c>
      <c r="AU663" s="16" t="s">
        <v>79</v>
      </c>
      <c r="AY663" s="16" t="s">
        <v>156</v>
      </c>
      <c r="BE663" s="226">
        <f>IF(N663="základní",J663,0)</f>
        <v>0</v>
      </c>
      <c r="BF663" s="226">
        <f>IF(N663="snížená",J663,0)</f>
        <v>0</v>
      </c>
      <c r="BG663" s="226">
        <f>IF(N663="zákl. přenesená",J663,0)</f>
        <v>0</v>
      </c>
      <c r="BH663" s="226">
        <f>IF(N663="sníž. přenesená",J663,0)</f>
        <v>0</v>
      </c>
      <c r="BI663" s="226">
        <f>IF(N663="nulová",J663,0)</f>
        <v>0</v>
      </c>
      <c r="BJ663" s="16" t="s">
        <v>21</v>
      </c>
      <c r="BK663" s="226">
        <f>ROUND(I663*H663,2)</f>
        <v>0</v>
      </c>
      <c r="BL663" s="16" t="s">
        <v>163</v>
      </c>
      <c r="BM663" s="16" t="s">
        <v>1954</v>
      </c>
    </row>
    <row r="664" s="1" customFormat="1">
      <c r="B664" s="37"/>
      <c r="C664" s="38"/>
      <c r="D664" s="227" t="s">
        <v>165</v>
      </c>
      <c r="E664" s="38"/>
      <c r="F664" s="228" t="s">
        <v>669</v>
      </c>
      <c r="G664" s="38"/>
      <c r="H664" s="38"/>
      <c r="I664" s="142"/>
      <c r="J664" s="38"/>
      <c r="K664" s="38"/>
      <c r="L664" s="42"/>
      <c r="M664" s="229"/>
      <c r="N664" s="78"/>
      <c r="O664" s="78"/>
      <c r="P664" s="78"/>
      <c r="Q664" s="78"/>
      <c r="R664" s="78"/>
      <c r="S664" s="78"/>
      <c r="T664" s="79"/>
      <c r="AT664" s="16" t="s">
        <v>165</v>
      </c>
      <c r="AU664" s="16" t="s">
        <v>79</v>
      </c>
    </row>
    <row r="665" s="1" customFormat="1">
      <c r="B665" s="37"/>
      <c r="C665" s="38"/>
      <c r="D665" s="227" t="s">
        <v>167</v>
      </c>
      <c r="E665" s="38"/>
      <c r="F665" s="230" t="s">
        <v>670</v>
      </c>
      <c r="G665" s="38"/>
      <c r="H665" s="38"/>
      <c r="I665" s="142"/>
      <c r="J665" s="38"/>
      <c r="K665" s="38"/>
      <c r="L665" s="42"/>
      <c r="M665" s="229"/>
      <c r="N665" s="78"/>
      <c r="O665" s="78"/>
      <c r="P665" s="78"/>
      <c r="Q665" s="78"/>
      <c r="R665" s="78"/>
      <c r="S665" s="78"/>
      <c r="T665" s="79"/>
      <c r="AT665" s="16" t="s">
        <v>167</v>
      </c>
      <c r="AU665" s="16" t="s">
        <v>79</v>
      </c>
    </row>
    <row r="666" s="1" customFormat="1">
      <c r="B666" s="37"/>
      <c r="C666" s="38"/>
      <c r="D666" s="227" t="s">
        <v>189</v>
      </c>
      <c r="E666" s="38"/>
      <c r="F666" s="230" t="s">
        <v>1955</v>
      </c>
      <c r="G666" s="38"/>
      <c r="H666" s="38"/>
      <c r="I666" s="142"/>
      <c r="J666" s="38"/>
      <c r="K666" s="38"/>
      <c r="L666" s="42"/>
      <c r="M666" s="229"/>
      <c r="N666" s="78"/>
      <c r="O666" s="78"/>
      <c r="P666" s="78"/>
      <c r="Q666" s="78"/>
      <c r="R666" s="78"/>
      <c r="S666" s="78"/>
      <c r="T666" s="79"/>
      <c r="AT666" s="16" t="s">
        <v>189</v>
      </c>
      <c r="AU666" s="16" t="s">
        <v>79</v>
      </c>
    </row>
    <row r="667" s="1" customFormat="1" ht="16.5" customHeight="1">
      <c r="B667" s="37"/>
      <c r="C667" s="215" t="s">
        <v>1050</v>
      </c>
      <c r="D667" s="215" t="s">
        <v>158</v>
      </c>
      <c r="E667" s="216" t="s">
        <v>1062</v>
      </c>
      <c r="F667" s="217" t="s">
        <v>1063</v>
      </c>
      <c r="G667" s="218" t="s">
        <v>282</v>
      </c>
      <c r="H667" s="219">
        <v>82.816999999999993</v>
      </c>
      <c r="I667" s="220"/>
      <c r="J667" s="221">
        <f>ROUND(I667*H667,2)</f>
        <v>0</v>
      </c>
      <c r="K667" s="217" t="s">
        <v>162</v>
      </c>
      <c r="L667" s="42"/>
      <c r="M667" s="222" t="s">
        <v>1</v>
      </c>
      <c r="N667" s="223" t="s">
        <v>42</v>
      </c>
      <c r="O667" s="78"/>
      <c r="P667" s="224">
        <f>O667*H667</f>
        <v>0</v>
      </c>
      <c r="Q667" s="224">
        <v>0</v>
      </c>
      <c r="R667" s="224">
        <f>Q667*H667</f>
        <v>0</v>
      </c>
      <c r="S667" s="224">
        <v>0</v>
      </c>
      <c r="T667" s="225">
        <f>S667*H667</f>
        <v>0</v>
      </c>
      <c r="AR667" s="16" t="s">
        <v>163</v>
      </c>
      <c r="AT667" s="16" t="s">
        <v>158</v>
      </c>
      <c r="AU667" s="16" t="s">
        <v>79</v>
      </c>
      <c r="AY667" s="16" t="s">
        <v>156</v>
      </c>
      <c r="BE667" s="226">
        <f>IF(N667="základní",J667,0)</f>
        <v>0</v>
      </c>
      <c r="BF667" s="226">
        <f>IF(N667="snížená",J667,0)</f>
        <v>0</v>
      </c>
      <c r="BG667" s="226">
        <f>IF(N667="zákl. přenesená",J667,0)</f>
        <v>0</v>
      </c>
      <c r="BH667" s="226">
        <f>IF(N667="sníž. přenesená",J667,0)</f>
        <v>0</v>
      </c>
      <c r="BI667" s="226">
        <f>IF(N667="nulová",J667,0)</f>
        <v>0</v>
      </c>
      <c r="BJ667" s="16" t="s">
        <v>21</v>
      </c>
      <c r="BK667" s="226">
        <f>ROUND(I667*H667,2)</f>
        <v>0</v>
      </c>
      <c r="BL667" s="16" t="s">
        <v>163</v>
      </c>
      <c r="BM667" s="16" t="s">
        <v>1956</v>
      </c>
    </row>
    <row r="668" s="1" customFormat="1">
      <c r="B668" s="37"/>
      <c r="C668" s="38"/>
      <c r="D668" s="227" t="s">
        <v>165</v>
      </c>
      <c r="E668" s="38"/>
      <c r="F668" s="228" t="s">
        <v>1065</v>
      </c>
      <c r="G668" s="38"/>
      <c r="H668" s="38"/>
      <c r="I668" s="142"/>
      <c r="J668" s="38"/>
      <c r="K668" s="38"/>
      <c r="L668" s="42"/>
      <c r="M668" s="229"/>
      <c r="N668" s="78"/>
      <c r="O668" s="78"/>
      <c r="P668" s="78"/>
      <c r="Q668" s="78"/>
      <c r="R668" s="78"/>
      <c r="S668" s="78"/>
      <c r="T668" s="79"/>
      <c r="AT668" s="16" t="s">
        <v>165</v>
      </c>
      <c r="AU668" s="16" t="s">
        <v>79</v>
      </c>
    </row>
    <row r="669" s="1" customFormat="1">
      <c r="B669" s="37"/>
      <c r="C669" s="38"/>
      <c r="D669" s="227" t="s">
        <v>167</v>
      </c>
      <c r="E669" s="38"/>
      <c r="F669" s="230" t="s">
        <v>670</v>
      </c>
      <c r="G669" s="38"/>
      <c r="H669" s="38"/>
      <c r="I669" s="142"/>
      <c r="J669" s="38"/>
      <c r="K669" s="38"/>
      <c r="L669" s="42"/>
      <c r="M669" s="229"/>
      <c r="N669" s="78"/>
      <c r="O669" s="78"/>
      <c r="P669" s="78"/>
      <c r="Q669" s="78"/>
      <c r="R669" s="78"/>
      <c r="S669" s="78"/>
      <c r="T669" s="79"/>
      <c r="AT669" s="16" t="s">
        <v>167</v>
      </c>
      <c r="AU669" s="16" t="s">
        <v>79</v>
      </c>
    </row>
    <row r="670" s="1" customFormat="1">
      <c r="B670" s="37"/>
      <c r="C670" s="38"/>
      <c r="D670" s="227" t="s">
        <v>189</v>
      </c>
      <c r="E670" s="38"/>
      <c r="F670" s="230" t="s">
        <v>1957</v>
      </c>
      <c r="G670" s="38"/>
      <c r="H670" s="38"/>
      <c r="I670" s="142"/>
      <c r="J670" s="38"/>
      <c r="K670" s="38"/>
      <c r="L670" s="42"/>
      <c r="M670" s="229"/>
      <c r="N670" s="78"/>
      <c r="O670" s="78"/>
      <c r="P670" s="78"/>
      <c r="Q670" s="78"/>
      <c r="R670" s="78"/>
      <c r="S670" s="78"/>
      <c r="T670" s="79"/>
      <c r="AT670" s="16" t="s">
        <v>189</v>
      </c>
      <c r="AU670" s="16" t="s">
        <v>79</v>
      </c>
    </row>
    <row r="671" s="11" customFormat="1" ht="25.92" customHeight="1">
      <c r="B671" s="199"/>
      <c r="C671" s="200"/>
      <c r="D671" s="201" t="s">
        <v>70</v>
      </c>
      <c r="E671" s="202" t="s">
        <v>672</v>
      </c>
      <c r="F671" s="202" t="s">
        <v>1958</v>
      </c>
      <c r="G671" s="200"/>
      <c r="H671" s="200"/>
      <c r="I671" s="203"/>
      <c r="J671" s="204">
        <f>BK671</f>
        <v>0</v>
      </c>
      <c r="K671" s="200"/>
      <c r="L671" s="205"/>
      <c r="M671" s="206"/>
      <c r="N671" s="207"/>
      <c r="O671" s="207"/>
      <c r="P671" s="208">
        <f>P672+P678+P683</f>
        <v>0</v>
      </c>
      <c r="Q671" s="207"/>
      <c r="R671" s="208">
        <f>R672+R678+R683</f>
        <v>0.0051989000000000002</v>
      </c>
      <c r="S671" s="207"/>
      <c r="T671" s="209">
        <f>T672+T678+T683</f>
        <v>0</v>
      </c>
      <c r="AR671" s="210" t="s">
        <v>79</v>
      </c>
      <c r="AT671" s="211" t="s">
        <v>70</v>
      </c>
      <c r="AU671" s="211" t="s">
        <v>71</v>
      </c>
      <c r="AY671" s="210" t="s">
        <v>156</v>
      </c>
      <c r="BK671" s="212">
        <f>BK672+BK678+BK683</f>
        <v>0</v>
      </c>
    </row>
    <row r="672" s="11" customFormat="1" ht="22.8" customHeight="1">
      <c r="B672" s="199"/>
      <c r="C672" s="200"/>
      <c r="D672" s="201" t="s">
        <v>70</v>
      </c>
      <c r="E672" s="213" t="s">
        <v>1959</v>
      </c>
      <c r="F672" s="213" t="s">
        <v>1960</v>
      </c>
      <c r="G672" s="200"/>
      <c r="H672" s="200"/>
      <c r="I672" s="203"/>
      <c r="J672" s="214">
        <f>BK672</f>
        <v>0</v>
      </c>
      <c r="K672" s="200"/>
      <c r="L672" s="205"/>
      <c r="M672" s="206"/>
      <c r="N672" s="207"/>
      <c r="O672" s="207"/>
      <c r="P672" s="208">
        <f>SUM(P673:P677)</f>
        <v>0</v>
      </c>
      <c r="Q672" s="207"/>
      <c r="R672" s="208">
        <f>SUM(R673:R677)</f>
        <v>0.0047000000000000002</v>
      </c>
      <c r="S672" s="207"/>
      <c r="T672" s="209">
        <f>SUM(T673:T677)</f>
        <v>0</v>
      </c>
      <c r="AR672" s="210" t="s">
        <v>79</v>
      </c>
      <c r="AT672" s="211" t="s">
        <v>70</v>
      </c>
      <c r="AU672" s="211" t="s">
        <v>21</v>
      </c>
      <c r="AY672" s="210" t="s">
        <v>156</v>
      </c>
      <c r="BK672" s="212">
        <f>SUM(BK673:BK677)</f>
        <v>0</v>
      </c>
    </row>
    <row r="673" s="1" customFormat="1" ht="16.5" customHeight="1">
      <c r="B673" s="37"/>
      <c r="C673" s="215" t="s">
        <v>1054</v>
      </c>
      <c r="D673" s="215" t="s">
        <v>158</v>
      </c>
      <c r="E673" s="216" t="s">
        <v>1961</v>
      </c>
      <c r="F673" s="217" t="s">
        <v>1962</v>
      </c>
      <c r="G673" s="218" t="s">
        <v>185</v>
      </c>
      <c r="H673" s="219">
        <v>20</v>
      </c>
      <c r="I673" s="220"/>
      <c r="J673" s="221">
        <f>ROUND(I673*H673,2)</f>
        <v>0</v>
      </c>
      <c r="K673" s="217" t="s">
        <v>162</v>
      </c>
      <c r="L673" s="42"/>
      <c r="M673" s="222" t="s">
        <v>1</v>
      </c>
      <c r="N673" s="223" t="s">
        <v>42</v>
      </c>
      <c r="O673" s="78"/>
      <c r="P673" s="224">
        <f>O673*H673</f>
        <v>0</v>
      </c>
      <c r="Q673" s="224">
        <v>0.00023499999999999999</v>
      </c>
      <c r="R673" s="224">
        <f>Q673*H673</f>
        <v>0.0047000000000000002</v>
      </c>
      <c r="S673" s="224">
        <v>0</v>
      </c>
      <c r="T673" s="225">
        <f>S673*H673</f>
        <v>0</v>
      </c>
      <c r="AR673" s="16" t="s">
        <v>279</v>
      </c>
      <c r="AT673" s="16" t="s">
        <v>158</v>
      </c>
      <c r="AU673" s="16" t="s">
        <v>79</v>
      </c>
      <c r="AY673" s="16" t="s">
        <v>156</v>
      </c>
      <c r="BE673" s="226">
        <f>IF(N673="základní",J673,0)</f>
        <v>0</v>
      </c>
      <c r="BF673" s="226">
        <f>IF(N673="snížená",J673,0)</f>
        <v>0</v>
      </c>
      <c r="BG673" s="226">
        <f>IF(N673="zákl. přenesená",J673,0)</f>
        <v>0</v>
      </c>
      <c r="BH673" s="226">
        <f>IF(N673="sníž. přenesená",J673,0)</f>
        <v>0</v>
      </c>
      <c r="BI673" s="226">
        <f>IF(N673="nulová",J673,0)</f>
        <v>0</v>
      </c>
      <c r="BJ673" s="16" t="s">
        <v>21</v>
      </c>
      <c r="BK673" s="226">
        <f>ROUND(I673*H673,2)</f>
        <v>0</v>
      </c>
      <c r="BL673" s="16" t="s">
        <v>279</v>
      </c>
      <c r="BM673" s="16" t="s">
        <v>1963</v>
      </c>
    </row>
    <row r="674" s="1" customFormat="1">
      <c r="B674" s="37"/>
      <c r="C674" s="38"/>
      <c r="D674" s="227" t="s">
        <v>165</v>
      </c>
      <c r="E674" s="38"/>
      <c r="F674" s="228" t="s">
        <v>1964</v>
      </c>
      <c r="G674" s="38"/>
      <c r="H674" s="38"/>
      <c r="I674" s="142"/>
      <c r="J674" s="38"/>
      <c r="K674" s="38"/>
      <c r="L674" s="42"/>
      <c r="M674" s="229"/>
      <c r="N674" s="78"/>
      <c r="O674" s="78"/>
      <c r="P674" s="78"/>
      <c r="Q674" s="78"/>
      <c r="R674" s="78"/>
      <c r="S674" s="78"/>
      <c r="T674" s="79"/>
      <c r="AT674" s="16" t="s">
        <v>165</v>
      </c>
      <c r="AU674" s="16" t="s">
        <v>79</v>
      </c>
    </row>
    <row r="675" s="1" customFormat="1">
      <c r="B675" s="37"/>
      <c r="C675" s="38"/>
      <c r="D675" s="227" t="s">
        <v>167</v>
      </c>
      <c r="E675" s="38"/>
      <c r="F675" s="230" t="s">
        <v>1965</v>
      </c>
      <c r="G675" s="38"/>
      <c r="H675" s="38"/>
      <c r="I675" s="142"/>
      <c r="J675" s="38"/>
      <c r="K675" s="38"/>
      <c r="L675" s="42"/>
      <c r="M675" s="229"/>
      <c r="N675" s="78"/>
      <c r="O675" s="78"/>
      <c r="P675" s="78"/>
      <c r="Q675" s="78"/>
      <c r="R675" s="78"/>
      <c r="S675" s="78"/>
      <c r="T675" s="79"/>
      <c r="AT675" s="16" t="s">
        <v>167</v>
      </c>
      <c r="AU675" s="16" t="s">
        <v>79</v>
      </c>
    </row>
    <row r="676" s="1" customFormat="1">
      <c r="B676" s="37"/>
      <c r="C676" s="38"/>
      <c r="D676" s="227" t="s">
        <v>189</v>
      </c>
      <c r="E676" s="38"/>
      <c r="F676" s="230" t="s">
        <v>1966</v>
      </c>
      <c r="G676" s="38"/>
      <c r="H676" s="38"/>
      <c r="I676" s="142"/>
      <c r="J676" s="38"/>
      <c r="K676" s="38"/>
      <c r="L676" s="42"/>
      <c r="M676" s="229"/>
      <c r="N676" s="78"/>
      <c r="O676" s="78"/>
      <c r="P676" s="78"/>
      <c r="Q676" s="78"/>
      <c r="R676" s="78"/>
      <c r="S676" s="78"/>
      <c r="T676" s="79"/>
      <c r="AT676" s="16" t="s">
        <v>189</v>
      </c>
      <c r="AU676" s="16" t="s">
        <v>79</v>
      </c>
    </row>
    <row r="677" s="13" customFormat="1">
      <c r="B677" s="241"/>
      <c r="C677" s="242"/>
      <c r="D677" s="227" t="s">
        <v>169</v>
      </c>
      <c r="E677" s="243" t="s">
        <v>1</v>
      </c>
      <c r="F677" s="244" t="s">
        <v>309</v>
      </c>
      <c r="G677" s="242"/>
      <c r="H677" s="245">
        <v>20</v>
      </c>
      <c r="I677" s="246"/>
      <c r="J677" s="242"/>
      <c r="K677" s="242"/>
      <c r="L677" s="247"/>
      <c r="M677" s="248"/>
      <c r="N677" s="249"/>
      <c r="O677" s="249"/>
      <c r="P677" s="249"/>
      <c r="Q677" s="249"/>
      <c r="R677" s="249"/>
      <c r="S677" s="249"/>
      <c r="T677" s="250"/>
      <c r="AT677" s="251" t="s">
        <v>169</v>
      </c>
      <c r="AU677" s="251" t="s">
        <v>79</v>
      </c>
      <c r="AV677" s="13" t="s">
        <v>79</v>
      </c>
      <c r="AW677" s="13" t="s">
        <v>34</v>
      </c>
      <c r="AX677" s="13" t="s">
        <v>21</v>
      </c>
      <c r="AY677" s="251" t="s">
        <v>156</v>
      </c>
    </row>
    <row r="678" s="11" customFormat="1" ht="22.8" customHeight="1">
      <c r="B678" s="199"/>
      <c r="C678" s="200"/>
      <c r="D678" s="201" t="s">
        <v>70</v>
      </c>
      <c r="E678" s="213" t="s">
        <v>692</v>
      </c>
      <c r="F678" s="213" t="s">
        <v>693</v>
      </c>
      <c r="G678" s="200"/>
      <c r="H678" s="200"/>
      <c r="I678" s="203"/>
      <c r="J678" s="214">
        <f>BK678</f>
        <v>0</v>
      </c>
      <c r="K678" s="200"/>
      <c r="L678" s="205"/>
      <c r="M678" s="206"/>
      <c r="N678" s="207"/>
      <c r="O678" s="207"/>
      <c r="P678" s="208">
        <f>SUM(P679:P682)</f>
        <v>0</v>
      </c>
      <c r="Q678" s="207"/>
      <c r="R678" s="208">
        <f>SUM(R679:R682)</f>
        <v>0.00049889999999999993</v>
      </c>
      <c r="S678" s="207"/>
      <c r="T678" s="209">
        <f>SUM(T679:T682)</f>
        <v>0</v>
      </c>
      <c r="AR678" s="210" t="s">
        <v>79</v>
      </c>
      <c r="AT678" s="211" t="s">
        <v>70</v>
      </c>
      <c r="AU678" s="211" t="s">
        <v>21</v>
      </c>
      <c r="AY678" s="210" t="s">
        <v>156</v>
      </c>
      <c r="BK678" s="212">
        <f>SUM(BK679:BK682)</f>
        <v>0</v>
      </c>
    </row>
    <row r="679" s="1" customFormat="1" ht="16.5" customHeight="1">
      <c r="B679" s="37"/>
      <c r="C679" s="215" t="s">
        <v>1070</v>
      </c>
      <c r="D679" s="215" t="s">
        <v>158</v>
      </c>
      <c r="E679" s="216" t="s">
        <v>1967</v>
      </c>
      <c r="F679" s="217" t="s">
        <v>1968</v>
      </c>
      <c r="G679" s="218" t="s">
        <v>161</v>
      </c>
      <c r="H679" s="219">
        <v>3.3260000000000001</v>
      </c>
      <c r="I679" s="220"/>
      <c r="J679" s="221">
        <f>ROUND(I679*H679,2)</f>
        <v>0</v>
      </c>
      <c r="K679" s="217" t="s">
        <v>904</v>
      </c>
      <c r="L679" s="42"/>
      <c r="M679" s="222" t="s">
        <v>1</v>
      </c>
      <c r="N679" s="223" t="s">
        <v>42</v>
      </c>
      <c r="O679" s="78"/>
      <c r="P679" s="224">
        <f>O679*H679</f>
        <v>0</v>
      </c>
      <c r="Q679" s="224">
        <v>0.00014999999999999999</v>
      </c>
      <c r="R679" s="224">
        <f>Q679*H679</f>
        <v>0.00049889999999999993</v>
      </c>
      <c r="S679" s="224">
        <v>0</v>
      </c>
      <c r="T679" s="225">
        <f>S679*H679</f>
        <v>0</v>
      </c>
      <c r="AR679" s="16" t="s">
        <v>279</v>
      </c>
      <c r="AT679" s="16" t="s">
        <v>158</v>
      </c>
      <c r="AU679" s="16" t="s">
        <v>79</v>
      </c>
      <c r="AY679" s="16" t="s">
        <v>156</v>
      </c>
      <c r="BE679" s="226">
        <f>IF(N679="základní",J679,0)</f>
        <v>0</v>
      </c>
      <c r="BF679" s="226">
        <f>IF(N679="snížená",J679,0)</f>
        <v>0</v>
      </c>
      <c r="BG679" s="226">
        <f>IF(N679="zákl. přenesená",J679,0)</f>
        <v>0</v>
      </c>
      <c r="BH679" s="226">
        <f>IF(N679="sníž. přenesená",J679,0)</f>
        <v>0</v>
      </c>
      <c r="BI679" s="226">
        <f>IF(N679="nulová",J679,0)</f>
        <v>0</v>
      </c>
      <c r="BJ679" s="16" t="s">
        <v>21</v>
      </c>
      <c r="BK679" s="226">
        <f>ROUND(I679*H679,2)</f>
        <v>0</v>
      </c>
      <c r="BL679" s="16" t="s">
        <v>279</v>
      </c>
      <c r="BM679" s="16" t="s">
        <v>1969</v>
      </c>
    </row>
    <row r="680" s="1" customFormat="1">
      <c r="B680" s="37"/>
      <c r="C680" s="38"/>
      <c r="D680" s="227" t="s">
        <v>165</v>
      </c>
      <c r="E680" s="38"/>
      <c r="F680" s="228" t="s">
        <v>1970</v>
      </c>
      <c r="G680" s="38"/>
      <c r="H680" s="38"/>
      <c r="I680" s="142"/>
      <c r="J680" s="38"/>
      <c r="K680" s="38"/>
      <c r="L680" s="42"/>
      <c r="M680" s="229"/>
      <c r="N680" s="78"/>
      <c r="O680" s="78"/>
      <c r="P680" s="78"/>
      <c r="Q680" s="78"/>
      <c r="R680" s="78"/>
      <c r="S680" s="78"/>
      <c r="T680" s="79"/>
      <c r="AT680" s="16" t="s">
        <v>165</v>
      </c>
      <c r="AU680" s="16" t="s">
        <v>79</v>
      </c>
    </row>
    <row r="681" s="12" customFormat="1">
      <c r="B681" s="231"/>
      <c r="C681" s="232"/>
      <c r="D681" s="227" t="s">
        <v>169</v>
      </c>
      <c r="E681" s="233" t="s">
        <v>1</v>
      </c>
      <c r="F681" s="234" t="s">
        <v>1971</v>
      </c>
      <c r="G681" s="232"/>
      <c r="H681" s="233" t="s">
        <v>1</v>
      </c>
      <c r="I681" s="235"/>
      <c r="J681" s="232"/>
      <c r="K681" s="232"/>
      <c r="L681" s="236"/>
      <c r="M681" s="237"/>
      <c r="N681" s="238"/>
      <c r="O681" s="238"/>
      <c r="P681" s="238"/>
      <c r="Q681" s="238"/>
      <c r="R681" s="238"/>
      <c r="S681" s="238"/>
      <c r="T681" s="239"/>
      <c r="AT681" s="240" t="s">
        <v>169</v>
      </c>
      <c r="AU681" s="240" t="s">
        <v>79</v>
      </c>
      <c r="AV681" s="12" t="s">
        <v>21</v>
      </c>
      <c r="AW681" s="12" t="s">
        <v>34</v>
      </c>
      <c r="AX681" s="12" t="s">
        <v>71</v>
      </c>
      <c r="AY681" s="240" t="s">
        <v>156</v>
      </c>
    </row>
    <row r="682" s="13" customFormat="1">
      <c r="B682" s="241"/>
      <c r="C682" s="242"/>
      <c r="D682" s="227" t="s">
        <v>169</v>
      </c>
      <c r="E682" s="243" t="s">
        <v>1</v>
      </c>
      <c r="F682" s="244" t="s">
        <v>1972</v>
      </c>
      <c r="G682" s="242"/>
      <c r="H682" s="245">
        <v>3.3260000000000001</v>
      </c>
      <c r="I682" s="246"/>
      <c r="J682" s="242"/>
      <c r="K682" s="242"/>
      <c r="L682" s="247"/>
      <c r="M682" s="248"/>
      <c r="N682" s="249"/>
      <c r="O682" s="249"/>
      <c r="P682" s="249"/>
      <c r="Q682" s="249"/>
      <c r="R682" s="249"/>
      <c r="S682" s="249"/>
      <c r="T682" s="250"/>
      <c r="AT682" s="251" t="s">
        <v>169</v>
      </c>
      <c r="AU682" s="251" t="s">
        <v>79</v>
      </c>
      <c r="AV682" s="13" t="s">
        <v>79</v>
      </c>
      <c r="AW682" s="13" t="s">
        <v>34</v>
      </c>
      <c r="AX682" s="13" t="s">
        <v>21</v>
      </c>
      <c r="AY682" s="251" t="s">
        <v>156</v>
      </c>
    </row>
    <row r="683" s="11" customFormat="1" ht="22.8" customHeight="1">
      <c r="B683" s="199"/>
      <c r="C683" s="200"/>
      <c r="D683" s="201" t="s">
        <v>70</v>
      </c>
      <c r="E683" s="213" t="s">
        <v>1973</v>
      </c>
      <c r="F683" s="213" t="s">
        <v>1974</v>
      </c>
      <c r="G683" s="200"/>
      <c r="H683" s="200"/>
      <c r="I683" s="203"/>
      <c r="J683" s="214">
        <f>BK683</f>
        <v>0</v>
      </c>
      <c r="K683" s="200"/>
      <c r="L683" s="205"/>
      <c r="M683" s="206"/>
      <c r="N683" s="207"/>
      <c r="O683" s="207"/>
      <c r="P683" s="208">
        <f>SUM(P684:P698)</f>
        <v>0</v>
      </c>
      <c r="Q683" s="207"/>
      <c r="R683" s="208">
        <f>SUM(R684:R698)</f>
        <v>0</v>
      </c>
      <c r="S683" s="207"/>
      <c r="T683" s="209">
        <f>SUM(T684:T698)</f>
        <v>0</v>
      </c>
      <c r="AR683" s="210" t="s">
        <v>79</v>
      </c>
      <c r="AT683" s="211" t="s">
        <v>70</v>
      </c>
      <c r="AU683" s="211" t="s">
        <v>21</v>
      </c>
      <c r="AY683" s="210" t="s">
        <v>156</v>
      </c>
      <c r="BK683" s="212">
        <f>SUM(BK684:BK698)</f>
        <v>0</v>
      </c>
    </row>
    <row r="684" s="1" customFormat="1" ht="16.5" customHeight="1">
      <c r="B684" s="37"/>
      <c r="C684" s="215" t="s">
        <v>1072</v>
      </c>
      <c r="D684" s="215" t="s">
        <v>158</v>
      </c>
      <c r="E684" s="216" t="s">
        <v>1975</v>
      </c>
      <c r="F684" s="217" t="s">
        <v>1976</v>
      </c>
      <c r="G684" s="218" t="s">
        <v>161</v>
      </c>
      <c r="H684" s="219">
        <v>3.3260000000000001</v>
      </c>
      <c r="I684" s="220"/>
      <c r="J684" s="221">
        <f>ROUND(I684*H684,2)</f>
        <v>0</v>
      </c>
      <c r="K684" s="217" t="s">
        <v>162</v>
      </c>
      <c r="L684" s="42"/>
      <c r="M684" s="222" t="s">
        <v>1</v>
      </c>
      <c r="N684" s="223" t="s">
        <v>42</v>
      </c>
      <c r="O684" s="78"/>
      <c r="P684" s="224">
        <f>O684*H684</f>
        <v>0</v>
      </c>
      <c r="Q684" s="224">
        <v>0</v>
      </c>
      <c r="R684" s="224">
        <f>Q684*H684</f>
        <v>0</v>
      </c>
      <c r="S684" s="224">
        <v>0</v>
      </c>
      <c r="T684" s="225">
        <f>S684*H684</f>
        <v>0</v>
      </c>
      <c r="AR684" s="16" t="s">
        <v>279</v>
      </c>
      <c r="AT684" s="16" t="s">
        <v>158</v>
      </c>
      <c r="AU684" s="16" t="s">
        <v>79</v>
      </c>
      <c r="AY684" s="16" t="s">
        <v>156</v>
      </c>
      <c r="BE684" s="226">
        <f>IF(N684="základní",J684,0)</f>
        <v>0</v>
      </c>
      <c r="BF684" s="226">
        <f>IF(N684="snížená",J684,0)</f>
        <v>0</v>
      </c>
      <c r="BG684" s="226">
        <f>IF(N684="zákl. přenesená",J684,0)</f>
        <v>0</v>
      </c>
      <c r="BH684" s="226">
        <f>IF(N684="sníž. přenesená",J684,0)</f>
        <v>0</v>
      </c>
      <c r="BI684" s="226">
        <f>IF(N684="nulová",J684,0)</f>
        <v>0</v>
      </c>
      <c r="BJ684" s="16" t="s">
        <v>21</v>
      </c>
      <c r="BK684" s="226">
        <f>ROUND(I684*H684,2)</f>
        <v>0</v>
      </c>
      <c r="BL684" s="16" t="s">
        <v>279</v>
      </c>
      <c r="BM684" s="16" t="s">
        <v>1977</v>
      </c>
    </row>
    <row r="685" s="1" customFormat="1">
      <c r="B685" s="37"/>
      <c r="C685" s="38"/>
      <c r="D685" s="227" t="s">
        <v>165</v>
      </c>
      <c r="E685" s="38"/>
      <c r="F685" s="228" t="s">
        <v>1978</v>
      </c>
      <c r="G685" s="38"/>
      <c r="H685" s="38"/>
      <c r="I685" s="142"/>
      <c r="J685" s="38"/>
      <c r="K685" s="38"/>
      <c r="L685" s="42"/>
      <c r="M685" s="229"/>
      <c r="N685" s="78"/>
      <c r="O685" s="78"/>
      <c r="P685" s="78"/>
      <c r="Q685" s="78"/>
      <c r="R685" s="78"/>
      <c r="S685" s="78"/>
      <c r="T685" s="79"/>
      <c r="AT685" s="16" t="s">
        <v>165</v>
      </c>
      <c r="AU685" s="16" t="s">
        <v>79</v>
      </c>
    </row>
    <row r="686" s="12" customFormat="1">
      <c r="B686" s="231"/>
      <c r="C686" s="232"/>
      <c r="D686" s="227" t="s">
        <v>169</v>
      </c>
      <c r="E686" s="233" t="s">
        <v>1</v>
      </c>
      <c r="F686" s="234" t="s">
        <v>1971</v>
      </c>
      <c r="G686" s="232"/>
      <c r="H686" s="233" t="s">
        <v>1</v>
      </c>
      <c r="I686" s="235"/>
      <c r="J686" s="232"/>
      <c r="K686" s="232"/>
      <c r="L686" s="236"/>
      <c r="M686" s="237"/>
      <c r="N686" s="238"/>
      <c r="O686" s="238"/>
      <c r="P686" s="238"/>
      <c r="Q686" s="238"/>
      <c r="R686" s="238"/>
      <c r="S686" s="238"/>
      <c r="T686" s="239"/>
      <c r="AT686" s="240" t="s">
        <v>169</v>
      </c>
      <c r="AU686" s="240" t="s">
        <v>79</v>
      </c>
      <c r="AV686" s="12" t="s">
        <v>21</v>
      </c>
      <c r="AW686" s="12" t="s">
        <v>34</v>
      </c>
      <c r="AX686" s="12" t="s">
        <v>71</v>
      </c>
      <c r="AY686" s="240" t="s">
        <v>156</v>
      </c>
    </row>
    <row r="687" s="13" customFormat="1">
      <c r="B687" s="241"/>
      <c r="C687" s="242"/>
      <c r="D687" s="227" t="s">
        <v>169</v>
      </c>
      <c r="E687" s="243" t="s">
        <v>1</v>
      </c>
      <c r="F687" s="244" t="s">
        <v>1972</v>
      </c>
      <c r="G687" s="242"/>
      <c r="H687" s="245">
        <v>3.3260000000000001</v>
      </c>
      <c r="I687" s="246"/>
      <c r="J687" s="242"/>
      <c r="K687" s="242"/>
      <c r="L687" s="247"/>
      <c r="M687" s="248"/>
      <c r="N687" s="249"/>
      <c r="O687" s="249"/>
      <c r="P687" s="249"/>
      <c r="Q687" s="249"/>
      <c r="R687" s="249"/>
      <c r="S687" s="249"/>
      <c r="T687" s="250"/>
      <c r="AT687" s="251" t="s">
        <v>169</v>
      </c>
      <c r="AU687" s="251" t="s">
        <v>79</v>
      </c>
      <c r="AV687" s="13" t="s">
        <v>79</v>
      </c>
      <c r="AW687" s="13" t="s">
        <v>34</v>
      </c>
      <c r="AX687" s="13" t="s">
        <v>71</v>
      </c>
      <c r="AY687" s="251" t="s">
        <v>156</v>
      </c>
    </row>
    <row r="688" s="14" customFormat="1">
      <c r="B688" s="252"/>
      <c r="C688" s="253"/>
      <c r="D688" s="227" t="s">
        <v>169</v>
      </c>
      <c r="E688" s="254" t="s">
        <v>1</v>
      </c>
      <c r="F688" s="255" t="s">
        <v>174</v>
      </c>
      <c r="G688" s="253"/>
      <c r="H688" s="256">
        <v>3.3260000000000001</v>
      </c>
      <c r="I688" s="257"/>
      <c r="J688" s="253"/>
      <c r="K688" s="253"/>
      <c r="L688" s="258"/>
      <c r="M688" s="259"/>
      <c r="N688" s="260"/>
      <c r="O688" s="260"/>
      <c r="P688" s="260"/>
      <c r="Q688" s="260"/>
      <c r="R688" s="260"/>
      <c r="S688" s="260"/>
      <c r="T688" s="261"/>
      <c r="AT688" s="262" t="s">
        <v>169</v>
      </c>
      <c r="AU688" s="262" t="s">
        <v>79</v>
      </c>
      <c r="AV688" s="14" t="s">
        <v>163</v>
      </c>
      <c r="AW688" s="14" t="s">
        <v>34</v>
      </c>
      <c r="AX688" s="14" t="s">
        <v>21</v>
      </c>
      <c r="AY688" s="262" t="s">
        <v>156</v>
      </c>
    </row>
    <row r="689" s="1" customFormat="1" ht="16.5" customHeight="1">
      <c r="B689" s="37"/>
      <c r="C689" s="215" t="s">
        <v>1074</v>
      </c>
      <c r="D689" s="215" t="s">
        <v>158</v>
      </c>
      <c r="E689" s="216" t="s">
        <v>1979</v>
      </c>
      <c r="F689" s="217" t="s">
        <v>1980</v>
      </c>
      <c r="G689" s="218" t="s">
        <v>161</v>
      </c>
      <c r="H689" s="219">
        <v>745.50900000000001</v>
      </c>
      <c r="I689" s="220"/>
      <c r="J689" s="221">
        <f>ROUND(I689*H689,2)</f>
        <v>0</v>
      </c>
      <c r="K689" s="217" t="s">
        <v>904</v>
      </c>
      <c r="L689" s="42"/>
      <c r="M689" s="222" t="s">
        <v>1</v>
      </c>
      <c r="N689" s="223" t="s">
        <v>42</v>
      </c>
      <c r="O689" s="78"/>
      <c r="P689" s="224">
        <f>O689*H689</f>
        <v>0</v>
      </c>
      <c r="Q689" s="224">
        <v>0</v>
      </c>
      <c r="R689" s="224">
        <f>Q689*H689</f>
        <v>0</v>
      </c>
      <c r="S689" s="224">
        <v>0</v>
      </c>
      <c r="T689" s="225">
        <f>S689*H689</f>
        <v>0</v>
      </c>
      <c r="AR689" s="16" t="s">
        <v>279</v>
      </c>
      <c r="AT689" s="16" t="s">
        <v>158</v>
      </c>
      <c r="AU689" s="16" t="s">
        <v>79</v>
      </c>
      <c r="AY689" s="16" t="s">
        <v>156</v>
      </c>
      <c r="BE689" s="226">
        <f>IF(N689="základní",J689,0)</f>
        <v>0</v>
      </c>
      <c r="BF689" s="226">
        <f>IF(N689="snížená",J689,0)</f>
        <v>0</v>
      </c>
      <c r="BG689" s="226">
        <f>IF(N689="zákl. přenesená",J689,0)</f>
        <v>0</v>
      </c>
      <c r="BH689" s="226">
        <f>IF(N689="sníž. přenesená",J689,0)</f>
        <v>0</v>
      </c>
      <c r="BI689" s="226">
        <f>IF(N689="nulová",J689,0)</f>
        <v>0</v>
      </c>
      <c r="BJ689" s="16" t="s">
        <v>21</v>
      </c>
      <c r="BK689" s="226">
        <f>ROUND(I689*H689,2)</f>
        <v>0</v>
      </c>
      <c r="BL689" s="16" t="s">
        <v>279</v>
      </c>
      <c r="BM689" s="16" t="s">
        <v>1981</v>
      </c>
    </row>
    <row r="690" s="1" customFormat="1">
      <c r="B690" s="37"/>
      <c r="C690" s="38"/>
      <c r="D690" s="227" t="s">
        <v>165</v>
      </c>
      <c r="E690" s="38"/>
      <c r="F690" s="228" t="s">
        <v>1980</v>
      </c>
      <c r="G690" s="38"/>
      <c r="H690" s="38"/>
      <c r="I690" s="142"/>
      <c r="J690" s="38"/>
      <c r="K690" s="38"/>
      <c r="L690" s="42"/>
      <c r="M690" s="229"/>
      <c r="N690" s="78"/>
      <c r="O690" s="78"/>
      <c r="P690" s="78"/>
      <c r="Q690" s="78"/>
      <c r="R690" s="78"/>
      <c r="S690" s="78"/>
      <c r="T690" s="79"/>
      <c r="AT690" s="16" t="s">
        <v>165</v>
      </c>
      <c r="AU690" s="16" t="s">
        <v>79</v>
      </c>
    </row>
    <row r="691" s="1" customFormat="1">
      <c r="B691" s="37"/>
      <c r="C691" s="38"/>
      <c r="D691" s="227" t="s">
        <v>189</v>
      </c>
      <c r="E691" s="38"/>
      <c r="F691" s="230" t="s">
        <v>1982</v>
      </c>
      <c r="G691" s="38"/>
      <c r="H691" s="38"/>
      <c r="I691" s="142"/>
      <c r="J691" s="38"/>
      <c r="K691" s="38"/>
      <c r="L691" s="42"/>
      <c r="M691" s="229"/>
      <c r="N691" s="78"/>
      <c r="O691" s="78"/>
      <c r="P691" s="78"/>
      <c r="Q691" s="78"/>
      <c r="R691" s="78"/>
      <c r="S691" s="78"/>
      <c r="T691" s="79"/>
      <c r="AT691" s="16" t="s">
        <v>189</v>
      </c>
      <c r="AU691" s="16" t="s">
        <v>79</v>
      </c>
    </row>
    <row r="692" s="12" customFormat="1">
      <c r="B692" s="231"/>
      <c r="C692" s="232"/>
      <c r="D692" s="227" t="s">
        <v>169</v>
      </c>
      <c r="E692" s="233" t="s">
        <v>1</v>
      </c>
      <c r="F692" s="234" t="s">
        <v>1983</v>
      </c>
      <c r="G692" s="232"/>
      <c r="H692" s="233" t="s">
        <v>1</v>
      </c>
      <c r="I692" s="235"/>
      <c r="J692" s="232"/>
      <c r="K692" s="232"/>
      <c r="L692" s="236"/>
      <c r="M692" s="237"/>
      <c r="N692" s="238"/>
      <c r="O692" s="238"/>
      <c r="P692" s="238"/>
      <c r="Q692" s="238"/>
      <c r="R692" s="238"/>
      <c r="S692" s="238"/>
      <c r="T692" s="239"/>
      <c r="AT692" s="240" t="s">
        <v>169</v>
      </c>
      <c r="AU692" s="240" t="s">
        <v>79</v>
      </c>
      <c r="AV692" s="12" t="s">
        <v>21</v>
      </c>
      <c r="AW692" s="12" t="s">
        <v>34</v>
      </c>
      <c r="AX692" s="12" t="s">
        <v>71</v>
      </c>
      <c r="AY692" s="240" t="s">
        <v>156</v>
      </c>
    </row>
    <row r="693" s="13" customFormat="1">
      <c r="B693" s="241"/>
      <c r="C693" s="242"/>
      <c r="D693" s="227" t="s">
        <v>169</v>
      </c>
      <c r="E693" s="243" t="s">
        <v>1</v>
      </c>
      <c r="F693" s="244" t="s">
        <v>1984</v>
      </c>
      <c r="G693" s="242"/>
      <c r="H693" s="245">
        <v>742.18299999999999</v>
      </c>
      <c r="I693" s="246"/>
      <c r="J693" s="242"/>
      <c r="K693" s="242"/>
      <c r="L693" s="247"/>
      <c r="M693" s="248"/>
      <c r="N693" s="249"/>
      <c r="O693" s="249"/>
      <c r="P693" s="249"/>
      <c r="Q693" s="249"/>
      <c r="R693" s="249"/>
      <c r="S693" s="249"/>
      <c r="T693" s="250"/>
      <c r="AT693" s="251" t="s">
        <v>169</v>
      </c>
      <c r="AU693" s="251" t="s">
        <v>79</v>
      </c>
      <c r="AV693" s="13" t="s">
        <v>79</v>
      </c>
      <c r="AW693" s="13" t="s">
        <v>34</v>
      </c>
      <c r="AX693" s="13" t="s">
        <v>71</v>
      </c>
      <c r="AY693" s="251" t="s">
        <v>156</v>
      </c>
    </row>
    <row r="694" s="12" customFormat="1">
      <c r="B694" s="231"/>
      <c r="C694" s="232"/>
      <c r="D694" s="227" t="s">
        <v>169</v>
      </c>
      <c r="E694" s="233" t="s">
        <v>1</v>
      </c>
      <c r="F694" s="234" t="s">
        <v>1985</v>
      </c>
      <c r="G694" s="232"/>
      <c r="H694" s="233" t="s">
        <v>1</v>
      </c>
      <c r="I694" s="235"/>
      <c r="J694" s="232"/>
      <c r="K694" s="232"/>
      <c r="L694" s="236"/>
      <c r="M694" s="237"/>
      <c r="N694" s="238"/>
      <c r="O694" s="238"/>
      <c r="P694" s="238"/>
      <c r="Q694" s="238"/>
      <c r="R694" s="238"/>
      <c r="S694" s="238"/>
      <c r="T694" s="239"/>
      <c r="AT694" s="240" t="s">
        <v>169</v>
      </c>
      <c r="AU694" s="240" t="s">
        <v>79</v>
      </c>
      <c r="AV694" s="12" t="s">
        <v>21</v>
      </c>
      <c r="AW694" s="12" t="s">
        <v>34</v>
      </c>
      <c r="AX694" s="12" t="s">
        <v>71</v>
      </c>
      <c r="AY694" s="240" t="s">
        <v>156</v>
      </c>
    </row>
    <row r="695" s="13" customFormat="1">
      <c r="B695" s="241"/>
      <c r="C695" s="242"/>
      <c r="D695" s="227" t="s">
        <v>169</v>
      </c>
      <c r="E695" s="243" t="s">
        <v>1</v>
      </c>
      <c r="F695" s="244" t="s">
        <v>1986</v>
      </c>
      <c r="G695" s="242"/>
      <c r="H695" s="245">
        <v>3.3260000000000001</v>
      </c>
      <c r="I695" s="246"/>
      <c r="J695" s="242"/>
      <c r="K695" s="242"/>
      <c r="L695" s="247"/>
      <c r="M695" s="248"/>
      <c r="N695" s="249"/>
      <c r="O695" s="249"/>
      <c r="P695" s="249"/>
      <c r="Q695" s="249"/>
      <c r="R695" s="249"/>
      <c r="S695" s="249"/>
      <c r="T695" s="250"/>
      <c r="AT695" s="251" t="s">
        <v>169</v>
      </c>
      <c r="AU695" s="251" t="s">
        <v>79</v>
      </c>
      <c r="AV695" s="13" t="s">
        <v>79</v>
      </c>
      <c r="AW695" s="13" t="s">
        <v>34</v>
      </c>
      <c r="AX695" s="13" t="s">
        <v>71</v>
      </c>
      <c r="AY695" s="251" t="s">
        <v>156</v>
      </c>
    </row>
    <row r="696" s="14" customFormat="1">
      <c r="B696" s="252"/>
      <c r="C696" s="253"/>
      <c r="D696" s="227" t="s">
        <v>169</v>
      </c>
      <c r="E696" s="254" t="s">
        <v>1</v>
      </c>
      <c r="F696" s="255" t="s">
        <v>174</v>
      </c>
      <c r="G696" s="253"/>
      <c r="H696" s="256">
        <v>745.50900000000001</v>
      </c>
      <c r="I696" s="257"/>
      <c r="J696" s="253"/>
      <c r="K696" s="253"/>
      <c r="L696" s="258"/>
      <c r="M696" s="259"/>
      <c r="N696" s="260"/>
      <c r="O696" s="260"/>
      <c r="P696" s="260"/>
      <c r="Q696" s="260"/>
      <c r="R696" s="260"/>
      <c r="S696" s="260"/>
      <c r="T696" s="261"/>
      <c r="AT696" s="262" t="s">
        <v>169</v>
      </c>
      <c r="AU696" s="262" t="s">
        <v>79</v>
      </c>
      <c r="AV696" s="14" t="s">
        <v>163</v>
      </c>
      <c r="AW696" s="14" t="s">
        <v>34</v>
      </c>
      <c r="AX696" s="14" t="s">
        <v>21</v>
      </c>
      <c r="AY696" s="262" t="s">
        <v>156</v>
      </c>
    </row>
    <row r="697" s="1" customFormat="1" ht="16.5" customHeight="1">
      <c r="B697" s="37"/>
      <c r="C697" s="215" t="s">
        <v>1987</v>
      </c>
      <c r="D697" s="215" t="s">
        <v>158</v>
      </c>
      <c r="E697" s="216" t="s">
        <v>1988</v>
      </c>
      <c r="F697" s="217" t="s">
        <v>1989</v>
      </c>
      <c r="G697" s="218" t="s">
        <v>161</v>
      </c>
      <c r="H697" s="219">
        <v>745.50900000000001</v>
      </c>
      <c r="I697" s="220"/>
      <c r="J697" s="221">
        <f>ROUND(I697*H697,2)</f>
        <v>0</v>
      </c>
      <c r="K697" s="217" t="s">
        <v>162</v>
      </c>
      <c r="L697" s="42"/>
      <c r="M697" s="222" t="s">
        <v>1</v>
      </c>
      <c r="N697" s="223" t="s">
        <v>42</v>
      </c>
      <c r="O697" s="78"/>
      <c r="P697" s="224">
        <f>O697*H697</f>
        <v>0</v>
      </c>
      <c r="Q697" s="224">
        <v>0</v>
      </c>
      <c r="R697" s="224">
        <f>Q697*H697</f>
        <v>0</v>
      </c>
      <c r="S697" s="224">
        <v>0</v>
      </c>
      <c r="T697" s="225">
        <f>S697*H697</f>
        <v>0</v>
      </c>
      <c r="AR697" s="16" t="s">
        <v>279</v>
      </c>
      <c r="AT697" s="16" t="s">
        <v>158</v>
      </c>
      <c r="AU697" s="16" t="s">
        <v>79</v>
      </c>
      <c r="AY697" s="16" t="s">
        <v>156</v>
      </c>
      <c r="BE697" s="226">
        <f>IF(N697="základní",J697,0)</f>
        <v>0</v>
      </c>
      <c r="BF697" s="226">
        <f>IF(N697="snížená",J697,0)</f>
        <v>0</v>
      </c>
      <c r="BG697" s="226">
        <f>IF(N697="zákl. přenesená",J697,0)</f>
        <v>0</v>
      </c>
      <c r="BH697" s="226">
        <f>IF(N697="sníž. přenesená",J697,0)</f>
        <v>0</v>
      </c>
      <c r="BI697" s="226">
        <f>IF(N697="nulová",J697,0)</f>
        <v>0</v>
      </c>
      <c r="BJ697" s="16" t="s">
        <v>21</v>
      </c>
      <c r="BK697" s="226">
        <f>ROUND(I697*H697,2)</f>
        <v>0</v>
      </c>
      <c r="BL697" s="16" t="s">
        <v>279</v>
      </c>
      <c r="BM697" s="16" t="s">
        <v>1990</v>
      </c>
    </row>
    <row r="698" s="1" customFormat="1">
      <c r="B698" s="37"/>
      <c r="C698" s="38"/>
      <c r="D698" s="227" t="s">
        <v>165</v>
      </c>
      <c r="E698" s="38"/>
      <c r="F698" s="228" t="s">
        <v>1991</v>
      </c>
      <c r="G698" s="38"/>
      <c r="H698" s="38"/>
      <c r="I698" s="142"/>
      <c r="J698" s="38"/>
      <c r="K698" s="38"/>
      <c r="L698" s="42"/>
      <c r="M698" s="229"/>
      <c r="N698" s="78"/>
      <c r="O698" s="78"/>
      <c r="P698" s="78"/>
      <c r="Q698" s="78"/>
      <c r="R698" s="78"/>
      <c r="S698" s="78"/>
      <c r="T698" s="79"/>
      <c r="AT698" s="16" t="s">
        <v>165</v>
      </c>
      <c r="AU698" s="16" t="s">
        <v>79</v>
      </c>
    </row>
    <row r="699" s="11" customFormat="1" ht="25.92" customHeight="1">
      <c r="B699" s="199"/>
      <c r="C699" s="200"/>
      <c r="D699" s="201" t="s">
        <v>70</v>
      </c>
      <c r="E699" s="202" t="s">
        <v>297</v>
      </c>
      <c r="F699" s="202" t="s">
        <v>1992</v>
      </c>
      <c r="G699" s="200"/>
      <c r="H699" s="200"/>
      <c r="I699" s="203"/>
      <c r="J699" s="204">
        <f>BK699</f>
        <v>0</v>
      </c>
      <c r="K699" s="200"/>
      <c r="L699" s="205"/>
      <c r="M699" s="206"/>
      <c r="N699" s="207"/>
      <c r="O699" s="207"/>
      <c r="P699" s="208">
        <f>P700</f>
        <v>0</v>
      </c>
      <c r="Q699" s="207"/>
      <c r="R699" s="208">
        <f>R700</f>
        <v>0.051839999999999997</v>
      </c>
      <c r="S699" s="207"/>
      <c r="T699" s="209">
        <f>T700</f>
        <v>0</v>
      </c>
      <c r="AR699" s="210" t="s">
        <v>182</v>
      </c>
      <c r="AT699" s="211" t="s">
        <v>70</v>
      </c>
      <c r="AU699" s="211" t="s">
        <v>71</v>
      </c>
      <c r="AY699" s="210" t="s">
        <v>156</v>
      </c>
      <c r="BK699" s="212">
        <f>BK700</f>
        <v>0</v>
      </c>
    </row>
    <row r="700" s="11" customFormat="1" ht="22.8" customHeight="1">
      <c r="B700" s="199"/>
      <c r="C700" s="200"/>
      <c r="D700" s="201" t="s">
        <v>70</v>
      </c>
      <c r="E700" s="213" t="s">
        <v>1993</v>
      </c>
      <c r="F700" s="213" t="s">
        <v>1994</v>
      </c>
      <c r="G700" s="200"/>
      <c r="H700" s="200"/>
      <c r="I700" s="203"/>
      <c r="J700" s="214">
        <f>BK700</f>
        <v>0</v>
      </c>
      <c r="K700" s="200"/>
      <c r="L700" s="205"/>
      <c r="M700" s="206"/>
      <c r="N700" s="207"/>
      <c r="O700" s="207"/>
      <c r="P700" s="208">
        <f>SUM(P701:P703)</f>
        <v>0</v>
      </c>
      <c r="Q700" s="207"/>
      <c r="R700" s="208">
        <f>SUM(R701:R703)</f>
        <v>0.051839999999999997</v>
      </c>
      <c r="S700" s="207"/>
      <c r="T700" s="209">
        <f>SUM(T701:T703)</f>
        <v>0</v>
      </c>
      <c r="AR700" s="210" t="s">
        <v>182</v>
      </c>
      <c r="AT700" s="211" t="s">
        <v>70</v>
      </c>
      <c r="AU700" s="211" t="s">
        <v>21</v>
      </c>
      <c r="AY700" s="210" t="s">
        <v>156</v>
      </c>
      <c r="BK700" s="212">
        <f>SUM(BK701:BK703)</f>
        <v>0</v>
      </c>
    </row>
    <row r="701" s="1" customFormat="1" ht="16.5" customHeight="1">
      <c r="B701" s="37"/>
      <c r="C701" s="215" t="s">
        <v>1995</v>
      </c>
      <c r="D701" s="215" t="s">
        <v>158</v>
      </c>
      <c r="E701" s="216" t="s">
        <v>1996</v>
      </c>
      <c r="F701" s="217" t="s">
        <v>1997</v>
      </c>
      <c r="G701" s="218" t="s">
        <v>1998</v>
      </c>
      <c r="H701" s="219">
        <v>1</v>
      </c>
      <c r="I701" s="220"/>
      <c r="J701" s="221">
        <f>ROUND(I701*H701,2)</f>
        <v>0</v>
      </c>
      <c r="K701" s="217" t="s">
        <v>1</v>
      </c>
      <c r="L701" s="42"/>
      <c r="M701" s="222" t="s">
        <v>1</v>
      </c>
      <c r="N701" s="223" t="s">
        <v>42</v>
      </c>
      <c r="O701" s="78"/>
      <c r="P701" s="224">
        <f>O701*H701</f>
        <v>0</v>
      </c>
      <c r="Q701" s="224">
        <v>0.051839999999999997</v>
      </c>
      <c r="R701" s="224">
        <f>Q701*H701</f>
        <v>0.051839999999999997</v>
      </c>
      <c r="S701" s="224">
        <v>0</v>
      </c>
      <c r="T701" s="225">
        <f>S701*H701</f>
        <v>0</v>
      </c>
      <c r="AR701" s="16" t="s">
        <v>628</v>
      </c>
      <c r="AT701" s="16" t="s">
        <v>158</v>
      </c>
      <c r="AU701" s="16" t="s">
        <v>79</v>
      </c>
      <c r="AY701" s="16" t="s">
        <v>156</v>
      </c>
      <c r="BE701" s="226">
        <f>IF(N701="základní",J701,0)</f>
        <v>0</v>
      </c>
      <c r="BF701" s="226">
        <f>IF(N701="snížená",J701,0)</f>
        <v>0</v>
      </c>
      <c r="BG701" s="226">
        <f>IF(N701="zákl. přenesená",J701,0)</f>
        <v>0</v>
      </c>
      <c r="BH701" s="226">
        <f>IF(N701="sníž. přenesená",J701,0)</f>
        <v>0</v>
      </c>
      <c r="BI701" s="226">
        <f>IF(N701="nulová",J701,0)</f>
        <v>0</v>
      </c>
      <c r="BJ701" s="16" t="s">
        <v>21</v>
      </c>
      <c r="BK701" s="226">
        <f>ROUND(I701*H701,2)</f>
        <v>0</v>
      </c>
      <c r="BL701" s="16" t="s">
        <v>628</v>
      </c>
      <c r="BM701" s="16" t="s">
        <v>1999</v>
      </c>
    </row>
    <row r="702" s="1" customFormat="1">
      <c r="B702" s="37"/>
      <c r="C702" s="38"/>
      <c r="D702" s="227" t="s">
        <v>165</v>
      </c>
      <c r="E702" s="38"/>
      <c r="F702" s="228" t="s">
        <v>1997</v>
      </c>
      <c r="G702" s="38"/>
      <c r="H702" s="38"/>
      <c r="I702" s="142"/>
      <c r="J702" s="38"/>
      <c r="K702" s="38"/>
      <c r="L702" s="42"/>
      <c r="M702" s="229"/>
      <c r="N702" s="78"/>
      <c r="O702" s="78"/>
      <c r="P702" s="78"/>
      <c r="Q702" s="78"/>
      <c r="R702" s="78"/>
      <c r="S702" s="78"/>
      <c r="T702" s="79"/>
      <c r="AT702" s="16" t="s">
        <v>165</v>
      </c>
      <c r="AU702" s="16" t="s">
        <v>79</v>
      </c>
    </row>
    <row r="703" s="1" customFormat="1">
      <c r="B703" s="37"/>
      <c r="C703" s="38"/>
      <c r="D703" s="227" t="s">
        <v>189</v>
      </c>
      <c r="E703" s="38"/>
      <c r="F703" s="230" t="s">
        <v>2000</v>
      </c>
      <c r="G703" s="38"/>
      <c r="H703" s="38"/>
      <c r="I703" s="142"/>
      <c r="J703" s="38"/>
      <c r="K703" s="38"/>
      <c r="L703" s="42"/>
      <c r="M703" s="274"/>
      <c r="N703" s="275"/>
      <c r="O703" s="275"/>
      <c r="P703" s="275"/>
      <c r="Q703" s="275"/>
      <c r="R703" s="275"/>
      <c r="S703" s="275"/>
      <c r="T703" s="276"/>
      <c r="AT703" s="16" t="s">
        <v>189</v>
      </c>
      <c r="AU703" s="16" t="s">
        <v>79</v>
      </c>
    </row>
    <row r="704" s="1" customFormat="1" ht="6.96" customHeight="1">
      <c r="B704" s="56"/>
      <c r="C704" s="57"/>
      <c r="D704" s="57"/>
      <c r="E704" s="57"/>
      <c r="F704" s="57"/>
      <c r="G704" s="57"/>
      <c r="H704" s="57"/>
      <c r="I704" s="166"/>
      <c r="J704" s="57"/>
      <c r="K704" s="57"/>
      <c r="L704" s="42"/>
    </row>
  </sheetData>
  <sheetProtection sheet="1" autoFilter="0" formatColumns="0" formatRows="0" objects="1" scenarios="1" spinCount="100000" saltValue="8uqmjQbVGq3YwWuvRdndwQSFnbxDWKM/ivFpvSoocmS54w75tPKe4UwvvqqNIrOwIUbtV+AwjGJqseq3JSf6gA==" hashValue="8QbJX+/DTM/qcM7qonlaf1NISn+1p3swe4RSliAckxCwvrCoyc7ixWXpWWw5Z0qoSZANJIjixl926qEloPSp7A==" algorithmName="SHA-512" password="CC35"/>
  <autoFilter ref="C99:K703"/>
  <mergeCells count="12">
    <mergeCell ref="E7:H7"/>
    <mergeCell ref="E9:H9"/>
    <mergeCell ref="E11:H11"/>
    <mergeCell ref="E20:H20"/>
    <mergeCell ref="E29:H29"/>
    <mergeCell ref="E50:H50"/>
    <mergeCell ref="E52:H52"/>
    <mergeCell ref="E54:H54"/>
    <mergeCell ref="E88:H88"/>
    <mergeCell ref="E90:H90"/>
    <mergeCell ref="E92:H9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5"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106</v>
      </c>
    </row>
    <row r="3" ht="6.96" customHeight="1">
      <c r="B3" s="136"/>
      <c r="C3" s="137"/>
      <c r="D3" s="137"/>
      <c r="E3" s="137"/>
      <c r="F3" s="137"/>
      <c r="G3" s="137"/>
      <c r="H3" s="137"/>
      <c r="I3" s="138"/>
      <c r="J3" s="137"/>
      <c r="K3" s="137"/>
      <c r="L3" s="19"/>
      <c r="AT3" s="16" t="s">
        <v>79</v>
      </c>
    </row>
    <row r="4" ht="24.96" customHeight="1">
      <c r="B4" s="19"/>
      <c r="D4" s="139" t="s">
        <v>119</v>
      </c>
      <c r="L4" s="19"/>
      <c r="M4" s="23" t="s">
        <v>10</v>
      </c>
      <c r="AT4" s="16" t="s">
        <v>4</v>
      </c>
    </row>
    <row r="5" ht="6.96" customHeight="1">
      <c r="B5" s="19"/>
      <c r="L5" s="19"/>
    </row>
    <row r="6" ht="12" customHeight="1">
      <c r="B6" s="19"/>
      <c r="D6" s="140" t="s">
        <v>16</v>
      </c>
      <c r="L6" s="19"/>
    </row>
    <row r="7" ht="16.5" customHeight="1">
      <c r="B7" s="19"/>
      <c r="E7" s="141" t="str">
        <f>'Rekapitulace zakázky'!K6</f>
        <v>Oprava mostních objektů v úseku Měcholupy - Žatec</v>
      </c>
      <c r="F7" s="140"/>
      <c r="G7" s="140"/>
      <c r="H7" s="140"/>
      <c r="L7" s="19"/>
    </row>
    <row r="8" ht="12" customHeight="1">
      <c r="B8" s="19"/>
      <c r="D8" s="140" t="s">
        <v>120</v>
      </c>
      <c r="L8" s="19"/>
    </row>
    <row r="9" s="1" customFormat="1" ht="16.5" customHeight="1">
      <c r="B9" s="42"/>
      <c r="E9" s="141" t="s">
        <v>1434</v>
      </c>
      <c r="F9" s="1"/>
      <c r="G9" s="1"/>
      <c r="H9" s="1"/>
      <c r="I9" s="142"/>
      <c r="L9" s="42"/>
    </row>
    <row r="10" s="1" customFormat="1" ht="12" customHeight="1">
      <c r="B10" s="42"/>
      <c r="D10" s="140" t="s">
        <v>122</v>
      </c>
      <c r="I10" s="142"/>
      <c r="L10" s="42"/>
    </row>
    <row r="11" s="1" customFormat="1" ht="36.96" customHeight="1">
      <c r="B11" s="42"/>
      <c r="E11" s="143" t="s">
        <v>2001</v>
      </c>
      <c r="F11" s="1"/>
      <c r="G11" s="1"/>
      <c r="H11" s="1"/>
      <c r="I11" s="142"/>
      <c r="L11" s="42"/>
    </row>
    <row r="12" s="1" customFormat="1">
      <c r="B12" s="42"/>
      <c r="I12" s="142"/>
      <c r="L12" s="42"/>
    </row>
    <row r="13" s="1" customFormat="1" ht="12" customHeight="1">
      <c r="B13" s="42"/>
      <c r="D13" s="140" t="s">
        <v>19</v>
      </c>
      <c r="F13" s="16" t="s">
        <v>1</v>
      </c>
      <c r="I13" s="144" t="s">
        <v>20</v>
      </c>
      <c r="J13" s="16" t="s">
        <v>1</v>
      </c>
      <c r="L13" s="42"/>
    </row>
    <row r="14" s="1" customFormat="1" ht="12" customHeight="1">
      <c r="B14" s="42"/>
      <c r="D14" s="140" t="s">
        <v>22</v>
      </c>
      <c r="F14" s="16" t="s">
        <v>23</v>
      </c>
      <c r="I14" s="144" t="s">
        <v>24</v>
      </c>
      <c r="J14" s="145" t="str">
        <f>'Rekapitulace zakázky'!AN8</f>
        <v>16. 3. 2019</v>
      </c>
      <c r="L14" s="42"/>
    </row>
    <row r="15" s="1" customFormat="1" ht="10.8" customHeight="1">
      <c r="B15" s="42"/>
      <c r="I15" s="142"/>
      <c r="L15" s="42"/>
    </row>
    <row r="16" s="1" customFormat="1" ht="12" customHeight="1">
      <c r="B16" s="42"/>
      <c r="D16" s="140" t="s">
        <v>28</v>
      </c>
      <c r="I16" s="144" t="s">
        <v>29</v>
      </c>
      <c r="J16" s="16" t="str">
        <f>IF('Rekapitulace zakázky'!AN10="","",'Rekapitulace zakázky'!AN10)</f>
        <v/>
      </c>
      <c r="L16" s="42"/>
    </row>
    <row r="17" s="1" customFormat="1" ht="18" customHeight="1">
      <c r="B17" s="42"/>
      <c r="E17" s="16" t="str">
        <f>IF('Rekapitulace zakázky'!E11="","",'Rekapitulace zakázky'!E11)</f>
        <v xml:space="preserve"> </v>
      </c>
      <c r="I17" s="144" t="s">
        <v>30</v>
      </c>
      <c r="J17" s="16" t="str">
        <f>IF('Rekapitulace zakázky'!AN11="","",'Rekapitulace zakázky'!AN11)</f>
        <v/>
      </c>
      <c r="L17" s="42"/>
    </row>
    <row r="18" s="1" customFormat="1" ht="6.96" customHeight="1">
      <c r="B18" s="42"/>
      <c r="I18" s="142"/>
      <c r="L18" s="42"/>
    </row>
    <row r="19" s="1" customFormat="1" ht="12" customHeight="1">
      <c r="B19" s="42"/>
      <c r="D19" s="140" t="s">
        <v>31</v>
      </c>
      <c r="I19" s="144" t="s">
        <v>29</v>
      </c>
      <c r="J19" s="32" t="str">
        <f>'Rekapitulace zakázky'!AN13</f>
        <v>Vyplň údaj</v>
      </c>
      <c r="L19" s="42"/>
    </row>
    <row r="20" s="1" customFormat="1" ht="18" customHeight="1">
      <c r="B20" s="42"/>
      <c r="E20" s="32" t="str">
        <f>'Rekapitulace zakázky'!E14</f>
        <v>Vyplň údaj</v>
      </c>
      <c r="F20" s="16"/>
      <c r="G20" s="16"/>
      <c r="H20" s="16"/>
      <c r="I20" s="144" t="s">
        <v>30</v>
      </c>
      <c r="J20" s="32" t="str">
        <f>'Rekapitulace zakázky'!AN14</f>
        <v>Vyplň údaj</v>
      </c>
      <c r="L20" s="42"/>
    </row>
    <row r="21" s="1" customFormat="1" ht="6.96" customHeight="1">
      <c r="B21" s="42"/>
      <c r="I21" s="142"/>
      <c r="L21" s="42"/>
    </row>
    <row r="22" s="1" customFormat="1" ht="12" customHeight="1">
      <c r="B22" s="42"/>
      <c r="D22" s="140" t="s">
        <v>33</v>
      </c>
      <c r="I22" s="144" t="s">
        <v>29</v>
      </c>
      <c r="J22" s="16" t="str">
        <f>IF('Rekapitulace zakázky'!AN16="","",'Rekapitulace zakázky'!AN16)</f>
        <v/>
      </c>
      <c r="L22" s="42"/>
    </row>
    <row r="23" s="1" customFormat="1" ht="18" customHeight="1">
      <c r="B23" s="42"/>
      <c r="E23" s="16" t="str">
        <f>IF('Rekapitulace zakázky'!E17="","",'Rekapitulace zakázky'!E17)</f>
        <v xml:space="preserve"> </v>
      </c>
      <c r="I23" s="144" t="s">
        <v>30</v>
      </c>
      <c r="J23" s="16" t="str">
        <f>IF('Rekapitulace zakázky'!AN17="","",'Rekapitulace zakázky'!AN17)</f>
        <v/>
      </c>
      <c r="L23" s="42"/>
    </row>
    <row r="24" s="1" customFormat="1" ht="6.96" customHeight="1">
      <c r="B24" s="42"/>
      <c r="I24" s="142"/>
      <c r="L24" s="42"/>
    </row>
    <row r="25" s="1" customFormat="1" ht="12" customHeight="1">
      <c r="B25" s="42"/>
      <c r="D25" s="140" t="s">
        <v>35</v>
      </c>
      <c r="I25" s="144" t="s">
        <v>29</v>
      </c>
      <c r="J25" s="16" t="str">
        <f>IF('Rekapitulace zakázky'!AN19="","",'Rekapitulace zakázky'!AN19)</f>
        <v/>
      </c>
      <c r="L25" s="42"/>
    </row>
    <row r="26" s="1" customFormat="1" ht="18" customHeight="1">
      <c r="B26" s="42"/>
      <c r="E26" s="16" t="str">
        <f>IF('Rekapitulace zakázky'!E20="","",'Rekapitulace zakázky'!E20)</f>
        <v xml:space="preserve"> </v>
      </c>
      <c r="I26" s="144" t="s">
        <v>30</v>
      </c>
      <c r="J26" s="16" t="str">
        <f>IF('Rekapitulace zakázky'!AN20="","",'Rekapitulace zakázky'!AN20)</f>
        <v/>
      </c>
      <c r="L26" s="42"/>
    </row>
    <row r="27" s="1" customFormat="1" ht="6.96" customHeight="1">
      <c r="B27" s="42"/>
      <c r="I27" s="142"/>
      <c r="L27" s="42"/>
    </row>
    <row r="28" s="1" customFormat="1" ht="12" customHeight="1">
      <c r="B28" s="42"/>
      <c r="D28" s="140" t="s">
        <v>36</v>
      </c>
      <c r="I28" s="142"/>
      <c r="L28" s="42"/>
    </row>
    <row r="29" s="7" customFormat="1" ht="16.5" customHeight="1">
      <c r="B29" s="146"/>
      <c r="E29" s="147" t="s">
        <v>1</v>
      </c>
      <c r="F29" s="147"/>
      <c r="G29" s="147"/>
      <c r="H29" s="147"/>
      <c r="I29" s="148"/>
      <c r="L29" s="146"/>
    </row>
    <row r="30" s="1" customFormat="1" ht="6.96" customHeight="1">
      <c r="B30" s="42"/>
      <c r="I30" s="142"/>
      <c r="L30" s="42"/>
    </row>
    <row r="31" s="1" customFormat="1" ht="6.96" customHeight="1">
      <c r="B31" s="42"/>
      <c r="D31" s="70"/>
      <c r="E31" s="70"/>
      <c r="F31" s="70"/>
      <c r="G31" s="70"/>
      <c r="H31" s="70"/>
      <c r="I31" s="149"/>
      <c r="J31" s="70"/>
      <c r="K31" s="70"/>
      <c r="L31" s="42"/>
    </row>
    <row r="32" s="1" customFormat="1" ht="25.44" customHeight="1">
      <c r="B32" s="42"/>
      <c r="D32" s="150" t="s">
        <v>37</v>
      </c>
      <c r="I32" s="142"/>
      <c r="J32" s="151">
        <f>ROUND(J88, 2)</f>
        <v>0</v>
      </c>
      <c r="L32" s="42"/>
    </row>
    <row r="33" s="1" customFormat="1" ht="6.96" customHeight="1">
      <c r="B33" s="42"/>
      <c r="D33" s="70"/>
      <c r="E33" s="70"/>
      <c r="F33" s="70"/>
      <c r="G33" s="70"/>
      <c r="H33" s="70"/>
      <c r="I33" s="149"/>
      <c r="J33" s="70"/>
      <c r="K33" s="70"/>
      <c r="L33" s="42"/>
    </row>
    <row r="34" s="1" customFormat="1" ht="14.4" customHeight="1">
      <c r="B34" s="42"/>
      <c r="F34" s="152" t="s">
        <v>39</v>
      </c>
      <c r="I34" s="153" t="s">
        <v>38</v>
      </c>
      <c r="J34" s="152" t="s">
        <v>40</v>
      </c>
      <c r="L34" s="42"/>
    </row>
    <row r="35" s="1" customFormat="1" ht="14.4" customHeight="1">
      <c r="B35" s="42"/>
      <c r="D35" s="140" t="s">
        <v>41</v>
      </c>
      <c r="E35" s="140" t="s">
        <v>42</v>
      </c>
      <c r="F35" s="154">
        <f>ROUND((SUM(BE88:BE304)),  2)</f>
        <v>0</v>
      </c>
      <c r="I35" s="155">
        <v>0.20999999999999999</v>
      </c>
      <c r="J35" s="154">
        <f>ROUND(((SUM(BE88:BE304))*I35),  2)</f>
        <v>0</v>
      </c>
      <c r="L35" s="42"/>
    </row>
    <row r="36" s="1" customFormat="1" ht="14.4" customHeight="1">
      <c r="B36" s="42"/>
      <c r="E36" s="140" t="s">
        <v>43</v>
      </c>
      <c r="F36" s="154">
        <f>ROUND((SUM(BF88:BF304)),  2)</f>
        <v>0</v>
      </c>
      <c r="I36" s="155">
        <v>0.14999999999999999</v>
      </c>
      <c r="J36" s="154">
        <f>ROUND(((SUM(BF88:BF304))*I36),  2)</f>
        <v>0</v>
      </c>
      <c r="L36" s="42"/>
    </row>
    <row r="37" hidden="1" s="1" customFormat="1" ht="14.4" customHeight="1">
      <c r="B37" s="42"/>
      <c r="E37" s="140" t="s">
        <v>44</v>
      </c>
      <c r="F37" s="154">
        <f>ROUND((SUM(BG88:BG304)),  2)</f>
        <v>0</v>
      </c>
      <c r="I37" s="155">
        <v>0.20999999999999999</v>
      </c>
      <c r="J37" s="154">
        <f>0</f>
        <v>0</v>
      </c>
      <c r="L37" s="42"/>
    </row>
    <row r="38" hidden="1" s="1" customFormat="1" ht="14.4" customHeight="1">
      <c r="B38" s="42"/>
      <c r="E38" s="140" t="s">
        <v>45</v>
      </c>
      <c r="F38" s="154">
        <f>ROUND((SUM(BH88:BH304)),  2)</f>
        <v>0</v>
      </c>
      <c r="I38" s="155">
        <v>0.14999999999999999</v>
      </c>
      <c r="J38" s="154">
        <f>0</f>
        <v>0</v>
      </c>
      <c r="L38" s="42"/>
    </row>
    <row r="39" hidden="1" s="1" customFormat="1" ht="14.4" customHeight="1">
      <c r="B39" s="42"/>
      <c r="E39" s="140" t="s">
        <v>46</v>
      </c>
      <c r="F39" s="154">
        <f>ROUND((SUM(BI88:BI304)),  2)</f>
        <v>0</v>
      </c>
      <c r="I39" s="155">
        <v>0</v>
      </c>
      <c r="J39" s="154">
        <f>0</f>
        <v>0</v>
      </c>
      <c r="L39" s="42"/>
    </row>
    <row r="40" s="1" customFormat="1" ht="6.96" customHeight="1">
      <c r="B40" s="42"/>
      <c r="I40" s="142"/>
      <c r="L40" s="42"/>
    </row>
    <row r="41" s="1" customFormat="1" ht="25.44" customHeight="1">
      <c r="B41" s="42"/>
      <c r="C41" s="156"/>
      <c r="D41" s="157" t="s">
        <v>47</v>
      </c>
      <c r="E41" s="158"/>
      <c r="F41" s="158"/>
      <c r="G41" s="159" t="s">
        <v>48</v>
      </c>
      <c r="H41" s="160" t="s">
        <v>49</v>
      </c>
      <c r="I41" s="161"/>
      <c r="J41" s="162">
        <f>SUM(J32:J39)</f>
        <v>0</v>
      </c>
      <c r="K41" s="163"/>
      <c r="L41" s="42"/>
    </row>
    <row r="42" s="1" customFormat="1" ht="14.4" customHeight="1">
      <c r="B42" s="164"/>
      <c r="C42" s="165"/>
      <c r="D42" s="165"/>
      <c r="E42" s="165"/>
      <c r="F42" s="165"/>
      <c r="G42" s="165"/>
      <c r="H42" s="165"/>
      <c r="I42" s="166"/>
      <c r="J42" s="165"/>
      <c r="K42" s="165"/>
      <c r="L42" s="42"/>
    </row>
    <row r="46" s="1" customFormat="1" ht="6.96" customHeight="1">
      <c r="B46" s="167"/>
      <c r="C46" s="168"/>
      <c r="D46" s="168"/>
      <c r="E46" s="168"/>
      <c r="F46" s="168"/>
      <c r="G46" s="168"/>
      <c r="H46" s="168"/>
      <c r="I46" s="169"/>
      <c r="J46" s="168"/>
      <c r="K46" s="168"/>
      <c r="L46" s="42"/>
    </row>
    <row r="47" s="1" customFormat="1" ht="24.96" customHeight="1">
      <c r="B47" s="37"/>
      <c r="C47" s="22" t="s">
        <v>124</v>
      </c>
      <c r="D47" s="38"/>
      <c r="E47" s="38"/>
      <c r="F47" s="38"/>
      <c r="G47" s="38"/>
      <c r="H47" s="38"/>
      <c r="I47" s="142"/>
      <c r="J47" s="38"/>
      <c r="K47" s="38"/>
      <c r="L47" s="42"/>
    </row>
    <row r="48" s="1" customFormat="1" ht="6.96" customHeight="1">
      <c r="B48" s="37"/>
      <c r="C48" s="38"/>
      <c r="D48" s="38"/>
      <c r="E48" s="38"/>
      <c r="F48" s="38"/>
      <c r="G48" s="38"/>
      <c r="H48" s="38"/>
      <c r="I48" s="142"/>
      <c r="J48" s="38"/>
      <c r="K48" s="38"/>
      <c r="L48" s="42"/>
    </row>
    <row r="49" s="1" customFormat="1" ht="12" customHeight="1">
      <c r="B49" s="37"/>
      <c r="C49" s="31" t="s">
        <v>16</v>
      </c>
      <c r="D49" s="38"/>
      <c r="E49" s="38"/>
      <c r="F49" s="38"/>
      <c r="G49" s="38"/>
      <c r="H49" s="38"/>
      <c r="I49" s="142"/>
      <c r="J49" s="38"/>
      <c r="K49" s="38"/>
      <c r="L49" s="42"/>
    </row>
    <row r="50" s="1" customFormat="1" ht="16.5" customHeight="1">
      <c r="B50" s="37"/>
      <c r="C50" s="38"/>
      <c r="D50" s="38"/>
      <c r="E50" s="170" t="str">
        <f>E7</f>
        <v>Oprava mostních objektů v úseku Měcholupy - Žatec</v>
      </c>
      <c r="F50" s="31"/>
      <c r="G50" s="31"/>
      <c r="H50" s="31"/>
      <c r="I50" s="142"/>
      <c r="J50" s="38"/>
      <c r="K50" s="38"/>
      <c r="L50" s="42"/>
    </row>
    <row r="51" ht="12" customHeight="1">
      <c r="B51" s="20"/>
      <c r="C51" s="31" t="s">
        <v>120</v>
      </c>
      <c r="D51" s="21"/>
      <c r="E51" s="21"/>
      <c r="F51" s="21"/>
      <c r="G51" s="21"/>
      <c r="H51" s="21"/>
      <c r="I51" s="135"/>
      <c r="J51" s="21"/>
      <c r="K51" s="21"/>
      <c r="L51" s="19"/>
    </row>
    <row r="52" s="1" customFormat="1" ht="16.5" customHeight="1">
      <c r="B52" s="37"/>
      <c r="C52" s="38"/>
      <c r="D52" s="38"/>
      <c r="E52" s="170" t="s">
        <v>1434</v>
      </c>
      <c r="F52" s="38"/>
      <c r="G52" s="38"/>
      <c r="H52" s="38"/>
      <c r="I52" s="142"/>
      <c r="J52" s="38"/>
      <c r="K52" s="38"/>
      <c r="L52" s="42"/>
    </row>
    <row r="53" s="1" customFormat="1" ht="12" customHeight="1">
      <c r="B53" s="37"/>
      <c r="C53" s="31" t="s">
        <v>122</v>
      </c>
      <c r="D53" s="38"/>
      <c r="E53" s="38"/>
      <c r="F53" s="38"/>
      <c r="G53" s="38"/>
      <c r="H53" s="38"/>
      <c r="I53" s="142"/>
      <c r="J53" s="38"/>
      <c r="K53" s="38"/>
      <c r="L53" s="42"/>
    </row>
    <row r="54" s="1" customFormat="1" ht="16.5" customHeight="1">
      <c r="B54" s="37"/>
      <c r="C54" s="38"/>
      <c r="D54" s="38"/>
      <c r="E54" s="63" t="str">
        <f>E11</f>
        <v xml:space="preserve">002 - km 101,816 svršek </v>
      </c>
      <c r="F54" s="38"/>
      <c r="G54" s="38"/>
      <c r="H54" s="38"/>
      <c r="I54" s="142"/>
      <c r="J54" s="38"/>
      <c r="K54" s="38"/>
      <c r="L54" s="42"/>
    </row>
    <row r="55" s="1" customFormat="1" ht="6.96" customHeight="1">
      <c r="B55" s="37"/>
      <c r="C55" s="38"/>
      <c r="D55" s="38"/>
      <c r="E55" s="38"/>
      <c r="F55" s="38"/>
      <c r="G55" s="38"/>
      <c r="H55" s="38"/>
      <c r="I55" s="142"/>
      <c r="J55" s="38"/>
      <c r="K55" s="38"/>
      <c r="L55" s="42"/>
    </row>
    <row r="56" s="1" customFormat="1" ht="12" customHeight="1">
      <c r="B56" s="37"/>
      <c r="C56" s="31" t="s">
        <v>22</v>
      </c>
      <c r="D56" s="38"/>
      <c r="E56" s="38"/>
      <c r="F56" s="26" t="str">
        <f>F14</f>
        <v xml:space="preserve"> </v>
      </c>
      <c r="G56" s="38"/>
      <c r="H56" s="38"/>
      <c r="I56" s="144" t="s">
        <v>24</v>
      </c>
      <c r="J56" s="66" t="str">
        <f>IF(J14="","",J14)</f>
        <v>16. 3. 2019</v>
      </c>
      <c r="K56" s="38"/>
      <c r="L56" s="42"/>
    </row>
    <row r="57" s="1" customFormat="1" ht="6.96" customHeight="1">
      <c r="B57" s="37"/>
      <c r="C57" s="38"/>
      <c r="D57" s="38"/>
      <c r="E57" s="38"/>
      <c r="F57" s="38"/>
      <c r="G57" s="38"/>
      <c r="H57" s="38"/>
      <c r="I57" s="142"/>
      <c r="J57" s="38"/>
      <c r="K57" s="38"/>
      <c r="L57" s="42"/>
    </row>
    <row r="58" s="1" customFormat="1" ht="13.65" customHeight="1">
      <c r="B58" s="37"/>
      <c r="C58" s="31" t="s">
        <v>28</v>
      </c>
      <c r="D58" s="38"/>
      <c r="E58" s="38"/>
      <c r="F58" s="26" t="str">
        <f>E17</f>
        <v xml:space="preserve"> </v>
      </c>
      <c r="G58" s="38"/>
      <c r="H58" s="38"/>
      <c r="I58" s="144" t="s">
        <v>33</v>
      </c>
      <c r="J58" s="35" t="str">
        <f>E23</f>
        <v xml:space="preserve"> </v>
      </c>
      <c r="K58" s="38"/>
      <c r="L58" s="42"/>
    </row>
    <row r="59" s="1" customFormat="1" ht="13.65" customHeight="1">
      <c r="B59" s="37"/>
      <c r="C59" s="31" t="s">
        <v>31</v>
      </c>
      <c r="D59" s="38"/>
      <c r="E59" s="38"/>
      <c r="F59" s="26" t="str">
        <f>IF(E20="","",E20)</f>
        <v>Vyplň údaj</v>
      </c>
      <c r="G59" s="38"/>
      <c r="H59" s="38"/>
      <c r="I59" s="144" t="s">
        <v>35</v>
      </c>
      <c r="J59" s="35" t="str">
        <f>E26</f>
        <v xml:space="preserve"> </v>
      </c>
      <c r="K59" s="38"/>
      <c r="L59" s="42"/>
    </row>
    <row r="60" s="1" customFormat="1" ht="10.32" customHeight="1">
      <c r="B60" s="37"/>
      <c r="C60" s="38"/>
      <c r="D60" s="38"/>
      <c r="E60" s="38"/>
      <c r="F60" s="38"/>
      <c r="G60" s="38"/>
      <c r="H60" s="38"/>
      <c r="I60" s="142"/>
      <c r="J60" s="38"/>
      <c r="K60" s="38"/>
      <c r="L60" s="42"/>
    </row>
    <row r="61" s="1" customFormat="1" ht="29.28" customHeight="1">
      <c r="B61" s="37"/>
      <c r="C61" s="171" t="s">
        <v>125</v>
      </c>
      <c r="D61" s="172"/>
      <c r="E61" s="172"/>
      <c r="F61" s="172"/>
      <c r="G61" s="172"/>
      <c r="H61" s="172"/>
      <c r="I61" s="173"/>
      <c r="J61" s="174" t="s">
        <v>126</v>
      </c>
      <c r="K61" s="172"/>
      <c r="L61" s="42"/>
    </row>
    <row r="62" s="1" customFormat="1" ht="10.32" customHeight="1">
      <c r="B62" s="37"/>
      <c r="C62" s="38"/>
      <c r="D62" s="38"/>
      <c r="E62" s="38"/>
      <c r="F62" s="38"/>
      <c r="G62" s="38"/>
      <c r="H62" s="38"/>
      <c r="I62" s="142"/>
      <c r="J62" s="38"/>
      <c r="K62" s="38"/>
      <c r="L62" s="42"/>
    </row>
    <row r="63" s="1" customFormat="1" ht="22.8" customHeight="1">
      <c r="B63" s="37"/>
      <c r="C63" s="175" t="s">
        <v>127</v>
      </c>
      <c r="D63" s="38"/>
      <c r="E63" s="38"/>
      <c r="F63" s="38"/>
      <c r="G63" s="38"/>
      <c r="H63" s="38"/>
      <c r="I63" s="142"/>
      <c r="J63" s="97">
        <f>J88</f>
        <v>0</v>
      </c>
      <c r="K63" s="38"/>
      <c r="L63" s="42"/>
      <c r="AU63" s="16" t="s">
        <v>128</v>
      </c>
    </row>
    <row r="64" s="8" customFormat="1" ht="24.96" customHeight="1">
      <c r="B64" s="176"/>
      <c r="C64" s="177"/>
      <c r="D64" s="178" t="s">
        <v>1436</v>
      </c>
      <c r="E64" s="179"/>
      <c r="F64" s="179"/>
      <c r="G64" s="179"/>
      <c r="H64" s="179"/>
      <c r="I64" s="180"/>
      <c r="J64" s="181">
        <f>J89</f>
        <v>0</v>
      </c>
      <c r="K64" s="177"/>
      <c r="L64" s="182"/>
    </row>
    <row r="65" s="9" customFormat="1" ht="19.92" customHeight="1">
      <c r="B65" s="183"/>
      <c r="C65" s="121"/>
      <c r="D65" s="184" t="s">
        <v>2002</v>
      </c>
      <c r="E65" s="185"/>
      <c r="F65" s="185"/>
      <c r="G65" s="185"/>
      <c r="H65" s="185"/>
      <c r="I65" s="186"/>
      <c r="J65" s="187">
        <f>J90</f>
        <v>0</v>
      </c>
      <c r="K65" s="121"/>
      <c r="L65" s="188"/>
    </row>
    <row r="66" s="8" customFormat="1" ht="24.96" customHeight="1">
      <c r="B66" s="176"/>
      <c r="C66" s="177"/>
      <c r="D66" s="178" t="s">
        <v>701</v>
      </c>
      <c r="E66" s="179"/>
      <c r="F66" s="179"/>
      <c r="G66" s="179"/>
      <c r="H66" s="179"/>
      <c r="I66" s="180"/>
      <c r="J66" s="181">
        <f>J265</f>
        <v>0</v>
      </c>
      <c r="K66" s="177"/>
      <c r="L66" s="182"/>
    </row>
    <row r="67" s="1" customFormat="1" ht="21.84" customHeight="1">
      <c r="B67" s="37"/>
      <c r="C67" s="38"/>
      <c r="D67" s="38"/>
      <c r="E67" s="38"/>
      <c r="F67" s="38"/>
      <c r="G67" s="38"/>
      <c r="H67" s="38"/>
      <c r="I67" s="142"/>
      <c r="J67" s="38"/>
      <c r="K67" s="38"/>
      <c r="L67" s="42"/>
    </row>
    <row r="68" s="1" customFormat="1" ht="6.96" customHeight="1">
      <c r="B68" s="56"/>
      <c r="C68" s="57"/>
      <c r="D68" s="57"/>
      <c r="E68" s="57"/>
      <c r="F68" s="57"/>
      <c r="G68" s="57"/>
      <c r="H68" s="57"/>
      <c r="I68" s="166"/>
      <c r="J68" s="57"/>
      <c r="K68" s="57"/>
      <c r="L68" s="42"/>
    </row>
    <row r="72" s="1" customFormat="1" ht="6.96" customHeight="1">
      <c r="B72" s="58"/>
      <c r="C72" s="59"/>
      <c r="D72" s="59"/>
      <c r="E72" s="59"/>
      <c r="F72" s="59"/>
      <c r="G72" s="59"/>
      <c r="H72" s="59"/>
      <c r="I72" s="169"/>
      <c r="J72" s="59"/>
      <c r="K72" s="59"/>
      <c r="L72" s="42"/>
    </row>
    <row r="73" s="1" customFormat="1" ht="24.96" customHeight="1">
      <c r="B73" s="37"/>
      <c r="C73" s="22" t="s">
        <v>141</v>
      </c>
      <c r="D73" s="38"/>
      <c r="E73" s="38"/>
      <c r="F73" s="38"/>
      <c r="G73" s="38"/>
      <c r="H73" s="38"/>
      <c r="I73" s="142"/>
      <c r="J73" s="38"/>
      <c r="K73" s="38"/>
      <c r="L73" s="42"/>
    </row>
    <row r="74" s="1" customFormat="1" ht="6.96" customHeight="1">
      <c r="B74" s="37"/>
      <c r="C74" s="38"/>
      <c r="D74" s="38"/>
      <c r="E74" s="38"/>
      <c r="F74" s="38"/>
      <c r="G74" s="38"/>
      <c r="H74" s="38"/>
      <c r="I74" s="142"/>
      <c r="J74" s="38"/>
      <c r="K74" s="38"/>
      <c r="L74" s="42"/>
    </row>
    <row r="75" s="1" customFormat="1" ht="12" customHeight="1">
      <c r="B75" s="37"/>
      <c r="C75" s="31" t="s">
        <v>16</v>
      </c>
      <c r="D75" s="38"/>
      <c r="E75" s="38"/>
      <c r="F75" s="38"/>
      <c r="G75" s="38"/>
      <c r="H75" s="38"/>
      <c r="I75" s="142"/>
      <c r="J75" s="38"/>
      <c r="K75" s="38"/>
      <c r="L75" s="42"/>
    </row>
    <row r="76" s="1" customFormat="1" ht="16.5" customHeight="1">
      <c r="B76" s="37"/>
      <c r="C76" s="38"/>
      <c r="D76" s="38"/>
      <c r="E76" s="170" t="str">
        <f>E7</f>
        <v>Oprava mostních objektů v úseku Měcholupy - Žatec</v>
      </c>
      <c r="F76" s="31"/>
      <c r="G76" s="31"/>
      <c r="H76" s="31"/>
      <c r="I76" s="142"/>
      <c r="J76" s="38"/>
      <c r="K76" s="38"/>
      <c r="L76" s="42"/>
    </row>
    <row r="77" ht="12" customHeight="1">
      <c r="B77" s="20"/>
      <c r="C77" s="31" t="s">
        <v>120</v>
      </c>
      <c r="D77" s="21"/>
      <c r="E77" s="21"/>
      <c r="F77" s="21"/>
      <c r="G77" s="21"/>
      <c r="H77" s="21"/>
      <c r="I77" s="135"/>
      <c r="J77" s="21"/>
      <c r="K77" s="21"/>
      <c r="L77" s="19"/>
    </row>
    <row r="78" s="1" customFormat="1" ht="16.5" customHeight="1">
      <c r="B78" s="37"/>
      <c r="C78" s="38"/>
      <c r="D78" s="38"/>
      <c r="E78" s="170" t="s">
        <v>1434</v>
      </c>
      <c r="F78" s="38"/>
      <c r="G78" s="38"/>
      <c r="H78" s="38"/>
      <c r="I78" s="142"/>
      <c r="J78" s="38"/>
      <c r="K78" s="38"/>
      <c r="L78" s="42"/>
    </row>
    <row r="79" s="1" customFormat="1" ht="12" customHeight="1">
      <c r="B79" s="37"/>
      <c r="C79" s="31" t="s">
        <v>122</v>
      </c>
      <c r="D79" s="38"/>
      <c r="E79" s="38"/>
      <c r="F79" s="38"/>
      <c r="G79" s="38"/>
      <c r="H79" s="38"/>
      <c r="I79" s="142"/>
      <c r="J79" s="38"/>
      <c r="K79" s="38"/>
      <c r="L79" s="42"/>
    </row>
    <row r="80" s="1" customFormat="1" ht="16.5" customHeight="1">
      <c r="B80" s="37"/>
      <c r="C80" s="38"/>
      <c r="D80" s="38"/>
      <c r="E80" s="63" t="str">
        <f>E11</f>
        <v xml:space="preserve">002 - km 101,816 svršek </v>
      </c>
      <c r="F80" s="38"/>
      <c r="G80" s="38"/>
      <c r="H80" s="38"/>
      <c r="I80" s="142"/>
      <c r="J80" s="38"/>
      <c r="K80" s="38"/>
      <c r="L80" s="42"/>
    </row>
    <row r="81" s="1" customFormat="1" ht="6.96" customHeight="1">
      <c r="B81" s="37"/>
      <c r="C81" s="38"/>
      <c r="D81" s="38"/>
      <c r="E81" s="38"/>
      <c r="F81" s="38"/>
      <c r="G81" s="38"/>
      <c r="H81" s="38"/>
      <c r="I81" s="142"/>
      <c r="J81" s="38"/>
      <c r="K81" s="38"/>
      <c r="L81" s="42"/>
    </row>
    <row r="82" s="1" customFormat="1" ht="12" customHeight="1">
      <c r="B82" s="37"/>
      <c r="C82" s="31" t="s">
        <v>22</v>
      </c>
      <c r="D82" s="38"/>
      <c r="E82" s="38"/>
      <c r="F82" s="26" t="str">
        <f>F14</f>
        <v xml:space="preserve"> </v>
      </c>
      <c r="G82" s="38"/>
      <c r="H82" s="38"/>
      <c r="I82" s="144" t="s">
        <v>24</v>
      </c>
      <c r="J82" s="66" t="str">
        <f>IF(J14="","",J14)</f>
        <v>16. 3. 2019</v>
      </c>
      <c r="K82" s="38"/>
      <c r="L82" s="42"/>
    </row>
    <row r="83" s="1" customFormat="1" ht="6.96" customHeight="1">
      <c r="B83" s="37"/>
      <c r="C83" s="38"/>
      <c r="D83" s="38"/>
      <c r="E83" s="38"/>
      <c r="F83" s="38"/>
      <c r="G83" s="38"/>
      <c r="H83" s="38"/>
      <c r="I83" s="142"/>
      <c r="J83" s="38"/>
      <c r="K83" s="38"/>
      <c r="L83" s="42"/>
    </row>
    <row r="84" s="1" customFormat="1" ht="13.65" customHeight="1">
      <c r="B84" s="37"/>
      <c r="C84" s="31" t="s">
        <v>28</v>
      </c>
      <c r="D84" s="38"/>
      <c r="E84" s="38"/>
      <c r="F84" s="26" t="str">
        <f>E17</f>
        <v xml:space="preserve"> </v>
      </c>
      <c r="G84" s="38"/>
      <c r="H84" s="38"/>
      <c r="I84" s="144" t="s">
        <v>33</v>
      </c>
      <c r="J84" s="35" t="str">
        <f>E23</f>
        <v xml:space="preserve"> </v>
      </c>
      <c r="K84" s="38"/>
      <c r="L84" s="42"/>
    </row>
    <row r="85" s="1" customFormat="1" ht="13.65" customHeight="1">
      <c r="B85" s="37"/>
      <c r="C85" s="31" t="s">
        <v>31</v>
      </c>
      <c r="D85" s="38"/>
      <c r="E85" s="38"/>
      <c r="F85" s="26" t="str">
        <f>IF(E20="","",E20)</f>
        <v>Vyplň údaj</v>
      </c>
      <c r="G85" s="38"/>
      <c r="H85" s="38"/>
      <c r="I85" s="144" t="s">
        <v>35</v>
      </c>
      <c r="J85" s="35" t="str">
        <f>E26</f>
        <v xml:space="preserve"> </v>
      </c>
      <c r="K85" s="38"/>
      <c r="L85" s="42"/>
    </row>
    <row r="86" s="1" customFormat="1" ht="10.32" customHeight="1">
      <c r="B86" s="37"/>
      <c r="C86" s="38"/>
      <c r="D86" s="38"/>
      <c r="E86" s="38"/>
      <c r="F86" s="38"/>
      <c r="G86" s="38"/>
      <c r="H86" s="38"/>
      <c r="I86" s="142"/>
      <c r="J86" s="38"/>
      <c r="K86" s="38"/>
      <c r="L86" s="42"/>
    </row>
    <row r="87" s="10" customFormat="1" ht="29.28" customHeight="1">
      <c r="B87" s="189"/>
      <c r="C87" s="190" t="s">
        <v>142</v>
      </c>
      <c r="D87" s="191" t="s">
        <v>56</v>
      </c>
      <c r="E87" s="191" t="s">
        <v>52</v>
      </c>
      <c r="F87" s="191" t="s">
        <v>53</v>
      </c>
      <c r="G87" s="191" t="s">
        <v>143</v>
      </c>
      <c r="H87" s="191" t="s">
        <v>144</v>
      </c>
      <c r="I87" s="192" t="s">
        <v>145</v>
      </c>
      <c r="J87" s="191" t="s">
        <v>126</v>
      </c>
      <c r="K87" s="193" t="s">
        <v>146</v>
      </c>
      <c r="L87" s="194"/>
      <c r="M87" s="87" t="s">
        <v>1</v>
      </c>
      <c r="N87" s="88" t="s">
        <v>41</v>
      </c>
      <c r="O87" s="88" t="s">
        <v>147</v>
      </c>
      <c r="P87" s="88" t="s">
        <v>148</v>
      </c>
      <c r="Q87" s="88" t="s">
        <v>149</v>
      </c>
      <c r="R87" s="88" t="s">
        <v>150</v>
      </c>
      <c r="S87" s="88" t="s">
        <v>151</v>
      </c>
      <c r="T87" s="89" t="s">
        <v>152</v>
      </c>
    </row>
    <row r="88" s="1" customFormat="1" ht="22.8" customHeight="1">
      <c r="B88" s="37"/>
      <c r="C88" s="94" t="s">
        <v>153</v>
      </c>
      <c r="D88" s="38"/>
      <c r="E88" s="38"/>
      <c r="F88" s="38"/>
      <c r="G88" s="38"/>
      <c r="H88" s="38"/>
      <c r="I88" s="142"/>
      <c r="J88" s="195">
        <f>BK88</f>
        <v>0</v>
      </c>
      <c r="K88" s="38"/>
      <c r="L88" s="42"/>
      <c r="M88" s="90"/>
      <c r="N88" s="91"/>
      <c r="O88" s="91"/>
      <c r="P88" s="196">
        <f>P89+P265</f>
        <v>0</v>
      </c>
      <c r="Q88" s="91"/>
      <c r="R88" s="196">
        <f>R89+R265</f>
        <v>22.193340000000003</v>
      </c>
      <c r="S88" s="91"/>
      <c r="T88" s="197">
        <f>T89+T265</f>
        <v>0</v>
      </c>
      <c r="AT88" s="16" t="s">
        <v>70</v>
      </c>
      <c r="AU88" s="16" t="s">
        <v>128</v>
      </c>
      <c r="BK88" s="198">
        <f>BK89+BK265</f>
        <v>0</v>
      </c>
    </row>
    <row r="89" s="11" customFormat="1" ht="25.92" customHeight="1">
      <c r="B89" s="199"/>
      <c r="C89" s="200"/>
      <c r="D89" s="201" t="s">
        <v>70</v>
      </c>
      <c r="E89" s="202" t="s">
        <v>154</v>
      </c>
      <c r="F89" s="202" t="s">
        <v>1443</v>
      </c>
      <c r="G89" s="200"/>
      <c r="H89" s="200"/>
      <c r="I89" s="203"/>
      <c r="J89" s="204">
        <f>BK89</f>
        <v>0</v>
      </c>
      <c r="K89" s="200"/>
      <c r="L89" s="205"/>
      <c r="M89" s="206"/>
      <c r="N89" s="207"/>
      <c r="O89" s="207"/>
      <c r="P89" s="208">
        <f>P90</f>
        <v>0</v>
      </c>
      <c r="Q89" s="207"/>
      <c r="R89" s="208">
        <f>R90</f>
        <v>22.193340000000003</v>
      </c>
      <c r="S89" s="207"/>
      <c r="T89" s="209">
        <f>T90</f>
        <v>0</v>
      </c>
      <c r="AR89" s="210" t="s">
        <v>21</v>
      </c>
      <c r="AT89" s="211" t="s">
        <v>70</v>
      </c>
      <c r="AU89" s="211" t="s">
        <v>71</v>
      </c>
      <c r="AY89" s="210" t="s">
        <v>156</v>
      </c>
      <c r="BK89" s="212">
        <f>BK90</f>
        <v>0</v>
      </c>
    </row>
    <row r="90" s="11" customFormat="1" ht="22.8" customHeight="1">
      <c r="B90" s="199"/>
      <c r="C90" s="200"/>
      <c r="D90" s="201" t="s">
        <v>70</v>
      </c>
      <c r="E90" s="213" t="s">
        <v>198</v>
      </c>
      <c r="F90" s="213" t="s">
        <v>2003</v>
      </c>
      <c r="G90" s="200"/>
      <c r="H90" s="200"/>
      <c r="I90" s="203"/>
      <c r="J90" s="214">
        <f>BK90</f>
        <v>0</v>
      </c>
      <c r="K90" s="200"/>
      <c r="L90" s="205"/>
      <c r="M90" s="206"/>
      <c r="N90" s="207"/>
      <c r="O90" s="207"/>
      <c r="P90" s="208">
        <f>SUM(P91:P264)</f>
        <v>0</v>
      </c>
      <c r="Q90" s="207"/>
      <c r="R90" s="208">
        <f>SUM(R91:R264)</f>
        <v>22.193340000000003</v>
      </c>
      <c r="S90" s="207"/>
      <c r="T90" s="209">
        <f>SUM(T91:T264)</f>
        <v>0</v>
      </c>
      <c r="AR90" s="210" t="s">
        <v>21</v>
      </c>
      <c r="AT90" s="211" t="s">
        <v>70</v>
      </c>
      <c r="AU90" s="211" t="s">
        <v>21</v>
      </c>
      <c r="AY90" s="210" t="s">
        <v>156</v>
      </c>
      <c r="BK90" s="212">
        <f>SUM(BK91:BK264)</f>
        <v>0</v>
      </c>
    </row>
    <row r="91" s="1" customFormat="1" ht="22.5" customHeight="1">
      <c r="B91" s="37"/>
      <c r="C91" s="215" t="s">
        <v>21</v>
      </c>
      <c r="D91" s="215" t="s">
        <v>158</v>
      </c>
      <c r="E91" s="216" t="s">
        <v>2004</v>
      </c>
      <c r="F91" s="217" t="s">
        <v>2005</v>
      </c>
      <c r="G91" s="218" t="s">
        <v>161</v>
      </c>
      <c r="H91" s="219">
        <v>50</v>
      </c>
      <c r="I91" s="220"/>
      <c r="J91" s="221">
        <f>ROUND(I91*H91,2)</f>
        <v>0</v>
      </c>
      <c r="K91" s="217" t="s">
        <v>705</v>
      </c>
      <c r="L91" s="42"/>
      <c r="M91" s="222" t="s">
        <v>1</v>
      </c>
      <c r="N91" s="223" t="s">
        <v>42</v>
      </c>
      <c r="O91" s="78"/>
      <c r="P91" s="224">
        <f>O91*H91</f>
        <v>0</v>
      </c>
      <c r="Q91" s="224">
        <v>0</v>
      </c>
      <c r="R91" s="224">
        <f>Q91*H91</f>
        <v>0</v>
      </c>
      <c r="S91" s="224">
        <v>0</v>
      </c>
      <c r="T91" s="225">
        <f>S91*H91</f>
        <v>0</v>
      </c>
      <c r="AR91" s="16" t="s">
        <v>163</v>
      </c>
      <c r="AT91" s="16" t="s">
        <v>158</v>
      </c>
      <c r="AU91" s="16" t="s">
        <v>79</v>
      </c>
      <c r="AY91" s="16" t="s">
        <v>156</v>
      </c>
      <c r="BE91" s="226">
        <f>IF(N91="základní",J91,0)</f>
        <v>0</v>
      </c>
      <c r="BF91" s="226">
        <f>IF(N91="snížená",J91,0)</f>
        <v>0</v>
      </c>
      <c r="BG91" s="226">
        <f>IF(N91="zákl. přenesená",J91,0)</f>
        <v>0</v>
      </c>
      <c r="BH91" s="226">
        <f>IF(N91="sníž. přenesená",J91,0)</f>
        <v>0</v>
      </c>
      <c r="BI91" s="226">
        <f>IF(N91="nulová",J91,0)</f>
        <v>0</v>
      </c>
      <c r="BJ91" s="16" t="s">
        <v>21</v>
      </c>
      <c r="BK91" s="226">
        <f>ROUND(I91*H91,2)</f>
        <v>0</v>
      </c>
      <c r="BL91" s="16" t="s">
        <v>163</v>
      </c>
      <c r="BM91" s="16" t="s">
        <v>2006</v>
      </c>
    </row>
    <row r="92" s="1" customFormat="1">
      <c r="B92" s="37"/>
      <c r="C92" s="38"/>
      <c r="D92" s="227" t="s">
        <v>165</v>
      </c>
      <c r="E92" s="38"/>
      <c r="F92" s="228" t="s">
        <v>2007</v>
      </c>
      <c r="G92" s="38"/>
      <c r="H92" s="38"/>
      <c r="I92" s="142"/>
      <c r="J92" s="38"/>
      <c r="K92" s="38"/>
      <c r="L92" s="42"/>
      <c r="M92" s="229"/>
      <c r="N92" s="78"/>
      <c r="O92" s="78"/>
      <c r="P92" s="78"/>
      <c r="Q92" s="78"/>
      <c r="R92" s="78"/>
      <c r="S92" s="78"/>
      <c r="T92" s="79"/>
      <c r="AT92" s="16" t="s">
        <v>165</v>
      </c>
      <c r="AU92" s="16" t="s">
        <v>79</v>
      </c>
    </row>
    <row r="93" s="1" customFormat="1">
      <c r="B93" s="37"/>
      <c r="C93" s="38"/>
      <c r="D93" s="227" t="s">
        <v>167</v>
      </c>
      <c r="E93" s="38"/>
      <c r="F93" s="230" t="s">
        <v>2008</v>
      </c>
      <c r="G93" s="38"/>
      <c r="H93" s="38"/>
      <c r="I93" s="142"/>
      <c r="J93" s="38"/>
      <c r="K93" s="38"/>
      <c r="L93" s="42"/>
      <c r="M93" s="229"/>
      <c r="N93" s="78"/>
      <c r="O93" s="78"/>
      <c r="P93" s="78"/>
      <c r="Q93" s="78"/>
      <c r="R93" s="78"/>
      <c r="S93" s="78"/>
      <c r="T93" s="79"/>
      <c r="AT93" s="16" t="s">
        <v>167</v>
      </c>
      <c r="AU93" s="16" t="s">
        <v>79</v>
      </c>
    </row>
    <row r="94" s="1" customFormat="1">
      <c r="B94" s="37"/>
      <c r="C94" s="38"/>
      <c r="D94" s="227" t="s">
        <v>189</v>
      </c>
      <c r="E94" s="38"/>
      <c r="F94" s="230" t="s">
        <v>2009</v>
      </c>
      <c r="G94" s="38"/>
      <c r="H94" s="38"/>
      <c r="I94" s="142"/>
      <c r="J94" s="38"/>
      <c r="K94" s="38"/>
      <c r="L94" s="42"/>
      <c r="M94" s="229"/>
      <c r="N94" s="78"/>
      <c r="O94" s="78"/>
      <c r="P94" s="78"/>
      <c r="Q94" s="78"/>
      <c r="R94" s="78"/>
      <c r="S94" s="78"/>
      <c r="T94" s="79"/>
      <c r="AT94" s="16" t="s">
        <v>189</v>
      </c>
      <c r="AU94" s="16" t="s">
        <v>79</v>
      </c>
    </row>
    <row r="95" s="1" customFormat="1" ht="22.5" customHeight="1">
      <c r="B95" s="37"/>
      <c r="C95" s="215" t="s">
        <v>79</v>
      </c>
      <c r="D95" s="215" t="s">
        <v>158</v>
      </c>
      <c r="E95" s="216" t="s">
        <v>733</v>
      </c>
      <c r="F95" s="217" t="s">
        <v>734</v>
      </c>
      <c r="G95" s="218" t="s">
        <v>177</v>
      </c>
      <c r="H95" s="219">
        <v>10</v>
      </c>
      <c r="I95" s="220"/>
      <c r="J95" s="221">
        <f>ROUND(I95*H95,2)</f>
        <v>0</v>
      </c>
      <c r="K95" s="217" t="s">
        <v>705</v>
      </c>
      <c r="L95" s="42"/>
      <c r="M95" s="222" t="s">
        <v>1</v>
      </c>
      <c r="N95" s="223" t="s">
        <v>42</v>
      </c>
      <c r="O95" s="78"/>
      <c r="P95" s="224">
        <f>O95*H95</f>
        <v>0</v>
      </c>
      <c r="Q95" s="224">
        <v>0</v>
      </c>
      <c r="R95" s="224">
        <f>Q95*H95</f>
        <v>0</v>
      </c>
      <c r="S95" s="224">
        <v>0</v>
      </c>
      <c r="T95" s="225">
        <f>S95*H95</f>
        <v>0</v>
      </c>
      <c r="AR95" s="16" t="s">
        <v>163</v>
      </c>
      <c r="AT95" s="16" t="s">
        <v>158</v>
      </c>
      <c r="AU95" s="16" t="s">
        <v>79</v>
      </c>
      <c r="AY95" s="16" t="s">
        <v>156</v>
      </c>
      <c r="BE95" s="226">
        <f>IF(N95="základní",J95,0)</f>
        <v>0</v>
      </c>
      <c r="BF95" s="226">
        <f>IF(N95="snížená",J95,0)</f>
        <v>0</v>
      </c>
      <c r="BG95" s="226">
        <f>IF(N95="zákl. přenesená",J95,0)</f>
        <v>0</v>
      </c>
      <c r="BH95" s="226">
        <f>IF(N95="sníž. přenesená",J95,0)</f>
        <v>0</v>
      </c>
      <c r="BI95" s="226">
        <f>IF(N95="nulová",J95,0)</f>
        <v>0</v>
      </c>
      <c r="BJ95" s="16" t="s">
        <v>21</v>
      </c>
      <c r="BK95" s="226">
        <f>ROUND(I95*H95,2)</f>
        <v>0</v>
      </c>
      <c r="BL95" s="16" t="s">
        <v>163</v>
      </c>
      <c r="BM95" s="16" t="s">
        <v>2010</v>
      </c>
    </row>
    <row r="96" s="1" customFormat="1">
      <c r="B96" s="37"/>
      <c r="C96" s="38"/>
      <c r="D96" s="227" t="s">
        <v>165</v>
      </c>
      <c r="E96" s="38"/>
      <c r="F96" s="228" t="s">
        <v>736</v>
      </c>
      <c r="G96" s="38"/>
      <c r="H96" s="38"/>
      <c r="I96" s="142"/>
      <c r="J96" s="38"/>
      <c r="K96" s="38"/>
      <c r="L96" s="42"/>
      <c r="M96" s="229"/>
      <c r="N96" s="78"/>
      <c r="O96" s="78"/>
      <c r="P96" s="78"/>
      <c r="Q96" s="78"/>
      <c r="R96" s="78"/>
      <c r="S96" s="78"/>
      <c r="T96" s="79"/>
      <c r="AT96" s="16" t="s">
        <v>165</v>
      </c>
      <c r="AU96" s="16" t="s">
        <v>79</v>
      </c>
    </row>
    <row r="97" s="1" customFormat="1">
      <c r="B97" s="37"/>
      <c r="C97" s="38"/>
      <c r="D97" s="227" t="s">
        <v>167</v>
      </c>
      <c r="E97" s="38"/>
      <c r="F97" s="230" t="s">
        <v>737</v>
      </c>
      <c r="G97" s="38"/>
      <c r="H97" s="38"/>
      <c r="I97" s="142"/>
      <c r="J97" s="38"/>
      <c r="K97" s="38"/>
      <c r="L97" s="42"/>
      <c r="M97" s="229"/>
      <c r="N97" s="78"/>
      <c r="O97" s="78"/>
      <c r="P97" s="78"/>
      <c r="Q97" s="78"/>
      <c r="R97" s="78"/>
      <c r="S97" s="78"/>
      <c r="T97" s="79"/>
      <c r="AT97" s="16" t="s">
        <v>167</v>
      </c>
      <c r="AU97" s="16" t="s">
        <v>79</v>
      </c>
    </row>
    <row r="98" s="1" customFormat="1">
      <c r="B98" s="37"/>
      <c r="C98" s="38"/>
      <c r="D98" s="227" t="s">
        <v>189</v>
      </c>
      <c r="E98" s="38"/>
      <c r="F98" s="230" t="s">
        <v>2011</v>
      </c>
      <c r="G98" s="38"/>
      <c r="H98" s="38"/>
      <c r="I98" s="142"/>
      <c r="J98" s="38"/>
      <c r="K98" s="38"/>
      <c r="L98" s="42"/>
      <c r="M98" s="229"/>
      <c r="N98" s="78"/>
      <c r="O98" s="78"/>
      <c r="P98" s="78"/>
      <c r="Q98" s="78"/>
      <c r="R98" s="78"/>
      <c r="S98" s="78"/>
      <c r="T98" s="79"/>
      <c r="AT98" s="16" t="s">
        <v>189</v>
      </c>
      <c r="AU98" s="16" t="s">
        <v>79</v>
      </c>
    </row>
    <row r="99" s="1" customFormat="1" ht="22.5" customHeight="1">
      <c r="B99" s="37"/>
      <c r="C99" s="263" t="s">
        <v>182</v>
      </c>
      <c r="D99" s="263" t="s">
        <v>297</v>
      </c>
      <c r="E99" s="264" t="s">
        <v>729</v>
      </c>
      <c r="F99" s="265" t="s">
        <v>730</v>
      </c>
      <c r="G99" s="266" t="s">
        <v>282</v>
      </c>
      <c r="H99" s="267">
        <v>15</v>
      </c>
      <c r="I99" s="268"/>
      <c r="J99" s="269">
        <f>ROUND(I99*H99,2)</f>
        <v>0</v>
      </c>
      <c r="K99" s="265" t="s">
        <v>705</v>
      </c>
      <c r="L99" s="270"/>
      <c r="M99" s="271" t="s">
        <v>1</v>
      </c>
      <c r="N99" s="272" t="s">
        <v>42</v>
      </c>
      <c r="O99" s="78"/>
      <c r="P99" s="224">
        <f>O99*H99</f>
        <v>0</v>
      </c>
      <c r="Q99" s="224">
        <v>1</v>
      </c>
      <c r="R99" s="224">
        <f>Q99*H99</f>
        <v>15</v>
      </c>
      <c r="S99" s="224">
        <v>0</v>
      </c>
      <c r="T99" s="225">
        <f>S99*H99</f>
        <v>0</v>
      </c>
      <c r="AR99" s="16" t="s">
        <v>221</v>
      </c>
      <c r="AT99" s="16" t="s">
        <v>297</v>
      </c>
      <c r="AU99" s="16" t="s">
        <v>79</v>
      </c>
      <c r="AY99" s="16" t="s">
        <v>156</v>
      </c>
      <c r="BE99" s="226">
        <f>IF(N99="základní",J99,0)</f>
        <v>0</v>
      </c>
      <c r="BF99" s="226">
        <f>IF(N99="snížená",J99,0)</f>
        <v>0</v>
      </c>
      <c r="BG99" s="226">
        <f>IF(N99="zákl. přenesená",J99,0)</f>
        <v>0</v>
      </c>
      <c r="BH99" s="226">
        <f>IF(N99="sníž. přenesená",J99,0)</f>
        <v>0</v>
      </c>
      <c r="BI99" s="226">
        <f>IF(N99="nulová",J99,0)</f>
        <v>0</v>
      </c>
      <c r="BJ99" s="16" t="s">
        <v>21</v>
      </c>
      <c r="BK99" s="226">
        <f>ROUND(I99*H99,2)</f>
        <v>0</v>
      </c>
      <c r="BL99" s="16" t="s">
        <v>163</v>
      </c>
      <c r="BM99" s="16" t="s">
        <v>2012</v>
      </c>
    </row>
    <row r="100" s="1" customFormat="1">
      <c r="B100" s="37"/>
      <c r="C100" s="38"/>
      <c r="D100" s="227" t="s">
        <v>165</v>
      </c>
      <c r="E100" s="38"/>
      <c r="F100" s="228" t="s">
        <v>730</v>
      </c>
      <c r="G100" s="38"/>
      <c r="H100" s="38"/>
      <c r="I100" s="142"/>
      <c r="J100" s="38"/>
      <c r="K100" s="38"/>
      <c r="L100" s="42"/>
      <c r="M100" s="229"/>
      <c r="N100" s="78"/>
      <c r="O100" s="78"/>
      <c r="P100" s="78"/>
      <c r="Q100" s="78"/>
      <c r="R100" s="78"/>
      <c r="S100" s="78"/>
      <c r="T100" s="79"/>
      <c r="AT100" s="16" t="s">
        <v>165</v>
      </c>
      <c r="AU100" s="16" t="s">
        <v>79</v>
      </c>
    </row>
    <row r="101" s="13" customFormat="1">
      <c r="B101" s="241"/>
      <c r="C101" s="242"/>
      <c r="D101" s="227" t="s">
        <v>169</v>
      </c>
      <c r="E101" s="243" t="s">
        <v>1</v>
      </c>
      <c r="F101" s="244" t="s">
        <v>2013</v>
      </c>
      <c r="G101" s="242"/>
      <c r="H101" s="245">
        <v>15</v>
      </c>
      <c r="I101" s="246"/>
      <c r="J101" s="242"/>
      <c r="K101" s="242"/>
      <c r="L101" s="247"/>
      <c r="M101" s="248"/>
      <c r="N101" s="249"/>
      <c r="O101" s="249"/>
      <c r="P101" s="249"/>
      <c r="Q101" s="249"/>
      <c r="R101" s="249"/>
      <c r="S101" s="249"/>
      <c r="T101" s="250"/>
      <c r="AT101" s="251" t="s">
        <v>169</v>
      </c>
      <c r="AU101" s="251" t="s">
        <v>79</v>
      </c>
      <c r="AV101" s="13" t="s">
        <v>79</v>
      </c>
      <c r="AW101" s="13" t="s">
        <v>34</v>
      </c>
      <c r="AX101" s="13" t="s">
        <v>21</v>
      </c>
      <c r="AY101" s="251" t="s">
        <v>156</v>
      </c>
    </row>
    <row r="102" s="1" customFormat="1" ht="22.5" customHeight="1">
      <c r="B102" s="37"/>
      <c r="C102" s="215" t="s">
        <v>163</v>
      </c>
      <c r="D102" s="215" t="s">
        <v>158</v>
      </c>
      <c r="E102" s="216" t="s">
        <v>2014</v>
      </c>
      <c r="F102" s="217" t="s">
        <v>2015</v>
      </c>
      <c r="G102" s="218" t="s">
        <v>519</v>
      </c>
      <c r="H102" s="219">
        <v>87</v>
      </c>
      <c r="I102" s="220"/>
      <c r="J102" s="221">
        <f>ROUND(I102*H102,2)</f>
        <v>0</v>
      </c>
      <c r="K102" s="217" t="s">
        <v>705</v>
      </c>
      <c r="L102" s="42"/>
      <c r="M102" s="222" t="s">
        <v>1</v>
      </c>
      <c r="N102" s="223" t="s">
        <v>42</v>
      </c>
      <c r="O102" s="78"/>
      <c r="P102" s="224">
        <f>O102*H102</f>
        <v>0</v>
      </c>
      <c r="Q102" s="224">
        <v>0</v>
      </c>
      <c r="R102" s="224">
        <f>Q102*H102</f>
        <v>0</v>
      </c>
      <c r="S102" s="224">
        <v>0</v>
      </c>
      <c r="T102" s="225">
        <f>S102*H102</f>
        <v>0</v>
      </c>
      <c r="AR102" s="16" t="s">
        <v>163</v>
      </c>
      <c r="AT102" s="16" t="s">
        <v>158</v>
      </c>
      <c r="AU102" s="16" t="s">
        <v>79</v>
      </c>
      <c r="AY102" s="16" t="s">
        <v>156</v>
      </c>
      <c r="BE102" s="226">
        <f>IF(N102="základní",J102,0)</f>
        <v>0</v>
      </c>
      <c r="BF102" s="226">
        <f>IF(N102="snížená",J102,0)</f>
        <v>0</v>
      </c>
      <c r="BG102" s="226">
        <f>IF(N102="zákl. přenesená",J102,0)</f>
        <v>0</v>
      </c>
      <c r="BH102" s="226">
        <f>IF(N102="sníž. přenesená",J102,0)</f>
        <v>0</v>
      </c>
      <c r="BI102" s="226">
        <f>IF(N102="nulová",J102,0)</f>
        <v>0</v>
      </c>
      <c r="BJ102" s="16" t="s">
        <v>21</v>
      </c>
      <c r="BK102" s="226">
        <f>ROUND(I102*H102,2)</f>
        <v>0</v>
      </c>
      <c r="BL102" s="16" t="s">
        <v>163</v>
      </c>
      <c r="BM102" s="16" t="s">
        <v>2016</v>
      </c>
    </row>
    <row r="103" s="1" customFormat="1">
      <c r="B103" s="37"/>
      <c r="C103" s="38"/>
      <c r="D103" s="227" t="s">
        <v>165</v>
      </c>
      <c r="E103" s="38"/>
      <c r="F103" s="228" t="s">
        <v>2017</v>
      </c>
      <c r="G103" s="38"/>
      <c r="H103" s="38"/>
      <c r="I103" s="142"/>
      <c r="J103" s="38"/>
      <c r="K103" s="38"/>
      <c r="L103" s="42"/>
      <c r="M103" s="229"/>
      <c r="N103" s="78"/>
      <c r="O103" s="78"/>
      <c r="P103" s="78"/>
      <c r="Q103" s="78"/>
      <c r="R103" s="78"/>
      <c r="S103" s="78"/>
      <c r="T103" s="79"/>
      <c r="AT103" s="16" t="s">
        <v>165</v>
      </c>
      <c r="AU103" s="16" t="s">
        <v>79</v>
      </c>
    </row>
    <row r="104" s="1" customFormat="1">
      <c r="B104" s="37"/>
      <c r="C104" s="38"/>
      <c r="D104" s="227" t="s">
        <v>167</v>
      </c>
      <c r="E104" s="38"/>
      <c r="F104" s="230" t="s">
        <v>2018</v>
      </c>
      <c r="G104" s="38"/>
      <c r="H104" s="38"/>
      <c r="I104" s="142"/>
      <c r="J104" s="38"/>
      <c r="K104" s="38"/>
      <c r="L104" s="42"/>
      <c r="M104" s="229"/>
      <c r="N104" s="78"/>
      <c r="O104" s="78"/>
      <c r="P104" s="78"/>
      <c r="Q104" s="78"/>
      <c r="R104" s="78"/>
      <c r="S104" s="78"/>
      <c r="T104" s="79"/>
      <c r="AT104" s="16" t="s">
        <v>167</v>
      </c>
      <c r="AU104" s="16" t="s">
        <v>79</v>
      </c>
    </row>
    <row r="105" s="1" customFormat="1">
      <c r="B105" s="37"/>
      <c r="C105" s="38"/>
      <c r="D105" s="227" t="s">
        <v>189</v>
      </c>
      <c r="E105" s="38"/>
      <c r="F105" s="230" t="s">
        <v>2019</v>
      </c>
      <c r="G105" s="38"/>
      <c r="H105" s="38"/>
      <c r="I105" s="142"/>
      <c r="J105" s="38"/>
      <c r="K105" s="38"/>
      <c r="L105" s="42"/>
      <c r="M105" s="229"/>
      <c r="N105" s="78"/>
      <c r="O105" s="78"/>
      <c r="P105" s="78"/>
      <c r="Q105" s="78"/>
      <c r="R105" s="78"/>
      <c r="S105" s="78"/>
      <c r="T105" s="79"/>
      <c r="AT105" s="16" t="s">
        <v>189</v>
      </c>
      <c r="AU105" s="16" t="s">
        <v>79</v>
      </c>
    </row>
    <row r="106" s="12" customFormat="1">
      <c r="B106" s="231"/>
      <c r="C106" s="232"/>
      <c r="D106" s="227" t="s">
        <v>169</v>
      </c>
      <c r="E106" s="233" t="s">
        <v>1</v>
      </c>
      <c r="F106" s="234" t="s">
        <v>2020</v>
      </c>
      <c r="G106" s="232"/>
      <c r="H106" s="233" t="s">
        <v>1</v>
      </c>
      <c r="I106" s="235"/>
      <c r="J106" s="232"/>
      <c r="K106" s="232"/>
      <c r="L106" s="236"/>
      <c r="M106" s="237"/>
      <c r="N106" s="238"/>
      <c r="O106" s="238"/>
      <c r="P106" s="238"/>
      <c r="Q106" s="238"/>
      <c r="R106" s="238"/>
      <c r="S106" s="238"/>
      <c r="T106" s="239"/>
      <c r="AT106" s="240" t="s">
        <v>169</v>
      </c>
      <c r="AU106" s="240" t="s">
        <v>79</v>
      </c>
      <c r="AV106" s="12" t="s">
        <v>21</v>
      </c>
      <c r="AW106" s="12" t="s">
        <v>34</v>
      </c>
      <c r="AX106" s="12" t="s">
        <v>71</v>
      </c>
      <c r="AY106" s="240" t="s">
        <v>156</v>
      </c>
    </row>
    <row r="107" s="13" customFormat="1">
      <c r="B107" s="241"/>
      <c r="C107" s="242"/>
      <c r="D107" s="227" t="s">
        <v>169</v>
      </c>
      <c r="E107" s="243" t="s">
        <v>1</v>
      </c>
      <c r="F107" s="244" t="s">
        <v>391</v>
      </c>
      <c r="G107" s="242"/>
      <c r="H107" s="245">
        <v>32</v>
      </c>
      <c r="I107" s="246"/>
      <c r="J107" s="242"/>
      <c r="K107" s="242"/>
      <c r="L107" s="247"/>
      <c r="M107" s="248"/>
      <c r="N107" s="249"/>
      <c r="O107" s="249"/>
      <c r="P107" s="249"/>
      <c r="Q107" s="249"/>
      <c r="R107" s="249"/>
      <c r="S107" s="249"/>
      <c r="T107" s="250"/>
      <c r="AT107" s="251" t="s">
        <v>169</v>
      </c>
      <c r="AU107" s="251" t="s">
        <v>79</v>
      </c>
      <c r="AV107" s="13" t="s">
        <v>79</v>
      </c>
      <c r="AW107" s="13" t="s">
        <v>34</v>
      </c>
      <c r="AX107" s="13" t="s">
        <v>71</v>
      </c>
      <c r="AY107" s="251" t="s">
        <v>156</v>
      </c>
    </row>
    <row r="108" s="12" customFormat="1">
      <c r="B108" s="231"/>
      <c r="C108" s="232"/>
      <c r="D108" s="227" t="s">
        <v>169</v>
      </c>
      <c r="E108" s="233" t="s">
        <v>1</v>
      </c>
      <c r="F108" s="234" t="s">
        <v>2021</v>
      </c>
      <c r="G108" s="232"/>
      <c r="H108" s="233" t="s">
        <v>1</v>
      </c>
      <c r="I108" s="235"/>
      <c r="J108" s="232"/>
      <c r="K108" s="232"/>
      <c r="L108" s="236"/>
      <c r="M108" s="237"/>
      <c r="N108" s="238"/>
      <c r="O108" s="238"/>
      <c r="P108" s="238"/>
      <c r="Q108" s="238"/>
      <c r="R108" s="238"/>
      <c r="S108" s="238"/>
      <c r="T108" s="239"/>
      <c r="AT108" s="240" t="s">
        <v>169</v>
      </c>
      <c r="AU108" s="240" t="s">
        <v>79</v>
      </c>
      <c r="AV108" s="12" t="s">
        <v>21</v>
      </c>
      <c r="AW108" s="12" t="s">
        <v>34</v>
      </c>
      <c r="AX108" s="12" t="s">
        <v>71</v>
      </c>
      <c r="AY108" s="240" t="s">
        <v>156</v>
      </c>
    </row>
    <row r="109" s="13" customFormat="1">
      <c r="B109" s="241"/>
      <c r="C109" s="242"/>
      <c r="D109" s="227" t="s">
        <v>169</v>
      </c>
      <c r="E109" s="243" t="s">
        <v>1</v>
      </c>
      <c r="F109" s="244" t="s">
        <v>2022</v>
      </c>
      <c r="G109" s="242"/>
      <c r="H109" s="245">
        <v>55</v>
      </c>
      <c r="I109" s="246"/>
      <c r="J109" s="242"/>
      <c r="K109" s="242"/>
      <c r="L109" s="247"/>
      <c r="M109" s="248"/>
      <c r="N109" s="249"/>
      <c r="O109" s="249"/>
      <c r="P109" s="249"/>
      <c r="Q109" s="249"/>
      <c r="R109" s="249"/>
      <c r="S109" s="249"/>
      <c r="T109" s="250"/>
      <c r="AT109" s="251" t="s">
        <v>169</v>
      </c>
      <c r="AU109" s="251" t="s">
        <v>79</v>
      </c>
      <c r="AV109" s="13" t="s">
        <v>79</v>
      </c>
      <c r="AW109" s="13" t="s">
        <v>34</v>
      </c>
      <c r="AX109" s="13" t="s">
        <v>71</v>
      </c>
      <c r="AY109" s="251" t="s">
        <v>156</v>
      </c>
    </row>
    <row r="110" s="14" customFormat="1">
      <c r="B110" s="252"/>
      <c r="C110" s="253"/>
      <c r="D110" s="227" t="s">
        <v>169</v>
      </c>
      <c r="E110" s="254" t="s">
        <v>1</v>
      </c>
      <c r="F110" s="255" t="s">
        <v>174</v>
      </c>
      <c r="G110" s="253"/>
      <c r="H110" s="256">
        <v>87</v>
      </c>
      <c r="I110" s="257"/>
      <c r="J110" s="253"/>
      <c r="K110" s="253"/>
      <c r="L110" s="258"/>
      <c r="M110" s="259"/>
      <c r="N110" s="260"/>
      <c r="O110" s="260"/>
      <c r="P110" s="260"/>
      <c r="Q110" s="260"/>
      <c r="R110" s="260"/>
      <c r="S110" s="260"/>
      <c r="T110" s="261"/>
      <c r="AT110" s="262" t="s">
        <v>169</v>
      </c>
      <c r="AU110" s="262" t="s">
        <v>79</v>
      </c>
      <c r="AV110" s="14" t="s">
        <v>163</v>
      </c>
      <c r="AW110" s="14" t="s">
        <v>34</v>
      </c>
      <c r="AX110" s="14" t="s">
        <v>21</v>
      </c>
      <c r="AY110" s="262" t="s">
        <v>156</v>
      </c>
    </row>
    <row r="111" s="1" customFormat="1" ht="22.5" customHeight="1">
      <c r="B111" s="37"/>
      <c r="C111" s="263" t="s">
        <v>198</v>
      </c>
      <c r="D111" s="263" t="s">
        <v>297</v>
      </c>
      <c r="E111" s="264" t="s">
        <v>2023</v>
      </c>
      <c r="F111" s="265" t="s">
        <v>2024</v>
      </c>
      <c r="G111" s="266" t="s">
        <v>519</v>
      </c>
      <c r="H111" s="267">
        <v>38</v>
      </c>
      <c r="I111" s="268"/>
      <c r="J111" s="269">
        <f>ROUND(I111*H111,2)</f>
        <v>0</v>
      </c>
      <c r="K111" s="265" t="s">
        <v>705</v>
      </c>
      <c r="L111" s="270"/>
      <c r="M111" s="271" t="s">
        <v>1</v>
      </c>
      <c r="N111" s="272" t="s">
        <v>42</v>
      </c>
      <c r="O111" s="78"/>
      <c r="P111" s="224">
        <f>O111*H111</f>
        <v>0</v>
      </c>
      <c r="Q111" s="224">
        <v>0.10299999999999999</v>
      </c>
      <c r="R111" s="224">
        <f>Q111*H111</f>
        <v>3.9139999999999997</v>
      </c>
      <c r="S111" s="224">
        <v>0</v>
      </c>
      <c r="T111" s="225">
        <f>S111*H111</f>
        <v>0</v>
      </c>
      <c r="AR111" s="16" t="s">
        <v>221</v>
      </c>
      <c r="AT111" s="16" t="s">
        <v>297</v>
      </c>
      <c r="AU111" s="16" t="s">
        <v>79</v>
      </c>
      <c r="AY111" s="16" t="s">
        <v>156</v>
      </c>
      <c r="BE111" s="226">
        <f>IF(N111="základní",J111,0)</f>
        <v>0</v>
      </c>
      <c r="BF111" s="226">
        <f>IF(N111="snížená",J111,0)</f>
        <v>0</v>
      </c>
      <c r="BG111" s="226">
        <f>IF(N111="zákl. přenesená",J111,0)</f>
        <v>0</v>
      </c>
      <c r="BH111" s="226">
        <f>IF(N111="sníž. přenesená",J111,0)</f>
        <v>0</v>
      </c>
      <c r="BI111" s="226">
        <f>IF(N111="nulová",J111,0)</f>
        <v>0</v>
      </c>
      <c r="BJ111" s="16" t="s">
        <v>21</v>
      </c>
      <c r="BK111" s="226">
        <f>ROUND(I111*H111,2)</f>
        <v>0</v>
      </c>
      <c r="BL111" s="16" t="s">
        <v>163</v>
      </c>
      <c r="BM111" s="16" t="s">
        <v>2025</v>
      </c>
    </row>
    <row r="112" s="1" customFormat="1">
      <c r="B112" s="37"/>
      <c r="C112" s="38"/>
      <c r="D112" s="227" t="s">
        <v>165</v>
      </c>
      <c r="E112" s="38"/>
      <c r="F112" s="228" t="s">
        <v>2024</v>
      </c>
      <c r="G112" s="38"/>
      <c r="H112" s="38"/>
      <c r="I112" s="142"/>
      <c r="J112" s="38"/>
      <c r="K112" s="38"/>
      <c r="L112" s="42"/>
      <c r="M112" s="229"/>
      <c r="N112" s="78"/>
      <c r="O112" s="78"/>
      <c r="P112" s="78"/>
      <c r="Q112" s="78"/>
      <c r="R112" s="78"/>
      <c r="S112" s="78"/>
      <c r="T112" s="79"/>
      <c r="AT112" s="16" t="s">
        <v>165</v>
      </c>
      <c r="AU112" s="16" t="s">
        <v>79</v>
      </c>
    </row>
    <row r="113" s="1" customFormat="1" ht="22.5" customHeight="1">
      <c r="B113" s="37"/>
      <c r="C113" s="263" t="s">
        <v>207</v>
      </c>
      <c r="D113" s="263" t="s">
        <v>297</v>
      </c>
      <c r="E113" s="264" t="s">
        <v>761</v>
      </c>
      <c r="F113" s="265" t="s">
        <v>762</v>
      </c>
      <c r="G113" s="266" t="s">
        <v>519</v>
      </c>
      <c r="H113" s="267">
        <v>1144</v>
      </c>
      <c r="I113" s="268"/>
      <c r="J113" s="269">
        <f>ROUND(I113*H113,2)</f>
        <v>0</v>
      </c>
      <c r="K113" s="265" t="s">
        <v>705</v>
      </c>
      <c r="L113" s="270"/>
      <c r="M113" s="271" t="s">
        <v>1</v>
      </c>
      <c r="N113" s="272" t="s">
        <v>42</v>
      </c>
      <c r="O113" s="78"/>
      <c r="P113" s="224">
        <f>O113*H113</f>
        <v>0</v>
      </c>
      <c r="Q113" s="224">
        <v>0.00123</v>
      </c>
      <c r="R113" s="224">
        <f>Q113*H113</f>
        <v>1.4071199999999999</v>
      </c>
      <c r="S113" s="224">
        <v>0</v>
      </c>
      <c r="T113" s="225">
        <f>S113*H113</f>
        <v>0</v>
      </c>
      <c r="AR113" s="16" t="s">
        <v>221</v>
      </c>
      <c r="AT113" s="16" t="s">
        <v>297</v>
      </c>
      <c r="AU113" s="16" t="s">
        <v>79</v>
      </c>
      <c r="AY113" s="16" t="s">
        <v>156</v>
      </c>
      <c r="BE113" s="226">
        <f>IF(N113="základní",J113,0)</f>
        <v>0</v>
      </c>
      <c r="BF113" s="226">
        <f>IF(N113="snížená",J113,0)</f>
        <v>0</v>
      </c>
      <c r="BG113" s="226">
        <f>IF(N113="zákl. přenesená",J113,0)</f>
        <v>0</v>
      </c>
      <c r="BH113" s="226">
        <f>IF(N113="sníž. přenesená",J113,0)</f>
        <v>0</v>
      </c>
      <c r="BI113" s="226">
        <f>IF(N113="nulová",J113,0)</f>
        <v>0</v>
      </c>
      <c r="BJ113" s="16" t="s">
        <v>21</v>
      </c>
      <c r="BK113" s="226">
        <f>ROUND(I113*H113,2)</f>
        <v>0</v>
      </c>
      <c r="BL113" s="16" t="s">
        <v>163</v>
      </c>
      <c r="BM113" s="16" t="s">
        <v>2026</v>
      </c>
    </row>
    <row r="114" s="1" customFormat="1">
      <c r="B114" s="37"/>
      <c r="C114" s="38"/>
      <c r="D114" s="227" t="s">
        <v>165</v>
      </c>
      <c r="E114" s="38"/>
      <c r="F114" s="228" t="s">
        <v>762</v>
      </c>
      <c r="G114" s="38"/>
      <c r="H114" s="38"/>
      <c r="I114" s="142"/>
      <c r="J114" s="38"/>
      <c r="K114" s="38"/>
      <c r="L114" s="42"/>
      <c r="M114" s="229"/>
      <c r="N114" s="78"/>
      <c r="O114" s="78"/>
      <c r="P114" s="78"/>
      <c r="Q114" s="78"/>
      <c r="R114" s="78"/>
      <c r="S114" s="78"/>
      <c r="T114" s="79"/>
      <c r="AT114" s="16" t="s">
        <v>165</v>
      </c>
      <c r="AU114" s="16" t="s">
        <v>79</v>
      </c>
    </row>
    <row r="115" s="1" customFormat="1">
      <c r="B115" s="37"/>
      <c r="C115" s="38"/>
      <c r="D115" s="227" t="s">
        <v>189</v>
      </c>
      <c r="E115" s="38"/>
      <c r="F115" s="230" t="s">
        <v>2027</v>
      </c>
      <c r="G115" s="38"/>
      <c r="H115" s="38"/>
      <c r="I115" s="142"/>
      <c r="J115" s="38"/>
      <c r="K115" s="38"/>
      <c r="L115" s="42"/>
      <c r="M115" s="229"/>
      <c r="N115" s="78"/>
      <c r="O115" s="78"/>
      <c r="P115" s="78"/>
      <c r="Q115" s="78"/>
      <c r="R115" s="78"/>
      <c r="S115" s="78"/>
      <c r="T115" s="79"/>
      <c r="AT115" s="16" t="s">
        <v>189</v>
      </c>
      <c r="AU115" s="16" t="s">
        <v>79</v>
      </c>
    </row>
    <row r="116" s="12" customFormat="1">
      <c r="B116" s="231"/>
      <c r="C116" s="232"/>
      <c r="D116" s="227" t="s">
        <v>169</v>
      </c>
      <c r="E116" s="233" t="s">
        <v>1</v>
      </c>
      <c r="F116" s="234" t="s">
        <v>2028</v>
      </c>
      <c r="G116" s="232"/>
      <c r="H116" s="233" t="s">
        <v>1</v>
      </c>
      <c r="I116" s="235"/>
      <c r="J116" s="232"/>
      <c r="K116" s="232"/>
      <c r="L116" s="236"/>
      <c r="M116" s="237"/>
      <c r="N116" s="238"/>
      <c r="O116" s="238"/>
      <c r="P116" s="238"/>
      <c r="Q116" s="238"/>
      <c r="R116" s="238"/>
      <c r="S116" s="238"/>
      <c r="T116" s="239"/>
      <c r="AT116" s="240" t="s">
        <v>169</v>
      </c>
      <c r="AU116" s="240" t="s">
        <v>79</v>
      </c>
      <c r="AV116" s="12" t="s">
        <v>21</v>
      </c>
      <c r="AW116" s="12" t="s">
        <v>34</v>
      </c>
      <c r="AX116" s="12" t="s">
        <v>71</v>
      </c>
      <c r="AY116" s="240" t="s">
        <v>156</v>
      </c>
    </row>
    <row r="117" s="13" customFormat="1">
      <c r="B117" s="241"/>
      <c r="C117" s="242"/>
      <c r="D117" s="227" t="s">
        <v>169</v>
      </c>
      <c r="E117" s="243" t="s">
        <v>1</v>
      </c>
      <c r="F117" s="244" t="s">
        <v>2029</v>
      </c>
      <c r="G117" s="242"/>
      <c r="H117" s="245">
        <v>824</v>
      </c>
      <c r="I117" s="246"/>
      <c r="J117" s="242"/>
      <c r="K117" s="242"/>
      <c r="L117" s="247"/>
      <c r="M117" s="248"/>
      <c r="N117" s="249"/>
      <c r="O117" s="249"/>
      <c r="P117" s="249"/>
      <c r="Q117" s="249"/>
      <c r="R117" s="249"/>
      <c r="S117" s="249"/>
      <c r="T117" s="250"/>
      <c r="AT117" s="251" t="s">
        <v>169</v>
      </c>
      <c r="AU117" s="251" t="s">
        <v>79</v>
      </c>
      <c r="AV117" s="13" t="s">
        <v>79</v>
      </c>
      <c r="AW117" s="13" t="s">
        <v>34</v>
      </c>
      <c r="AX117" s="13" t="s">
        <v>71</v>
      </c>
      <c r="AY117" s="251" t="s">
        <v>156</v>
      </c>
    </row>
    <row r="118" s="12" customFormat="1">
      <c r="B118" s="231"/>
      <c r="C118" s="232"/>
      <c r="D118" s="227" t="s">
        <v>169</v>
      </c>
      <c r="E118" s="233" t="s">
        <v>1</v>
      </c>
      <c r="F118" s="234" t="s">
        <v>2030</v>
      </c>
      <c r="G118" s="232"/>
      <c r="H118" s="233" t="s">
        <v>1</v>
      </c>
      <c r="I118" s="235"/>
      <c r="J118" s="232"/>
      <c r="K118" s="232"/>
      <c r="L118" s="236"/>
      <c r="M118" s="237"/>
      <c r="N118" s="238"/>
      <c r="O118" s="238"/>
      <c r="P118" s="238"/>
      <c r="Q118" s="238"/>
      <c r="R118" s="238"/>
      <c r="S118" s="238"/>
      <c r="T118" s="239"/>
      <c r="AT118" s="240" t="s">
        <v>169</v>
      </c>
      <c r="AU118" s="240" t="s">
        <v>79</v>
      </c>
      <c r="AV118" s="12" t="s">
        <v>21</v>
      </c>
      <c r="AW118" s="12" t="s">
        <v>34</v>
      </c>
      <c r="AX118" s="12" t="s">
        <v>71</v>
      </c>
      <c r="AY118" s="240" t="s">
        <v>156</v>
      </c>
    </row>
    <row r="119" s="13" customFormat="1">
      <c r="B119" s="241"/>
      <c r="C119" s="242"/>
      <c r="D119" s="227" t="s">
        <v>169</v>
      </c>
      <c r="E119" s="243" t="s">
        <v>1</v>
      </c>
      <c r="F119" s="244" t="s">
        <v>2031</v>
      </c>
      <c r="G119" s="242"/>
      <c r="H119" s="245">
        <v>8</v>
      </c>
      <c r="I119" s="246"/>
      <c r="J119" s="242"/>
      <c r="K119" s="242"/>
      <c r="L119" s="247"/>
      <c r="M119" s="248"/>
      <c r="N119" s="249"/>
      <c r="O119" s="249"/>
      <c r="P119" s="249"/>
      <c r="Q119" s="249"/>
      <c r="R119" s="249"/>
      <c r="S119" s="249"/>
      <c r="T119" s="250"/>
      <c r="AT119" s="251" t="s">
        <v>169</v>
      </c>
      <c r="AU119" s="251" t="s">
        <v>79</v>
      </c>
      <c r="AV119" s="13" t="s">
        <v>79</v>
      </c>
      <c r="AW119" s="13" t="s">
        <v>34</v>
      </c>
      <c r="AX119" s="13" t="s">
        <v>71</v>
      </c>
      <c r="AY119" s="251" t="s">
        <v>156</v>
      </c>
    </row>
    <row r="120" s="12" customFormat="1">
      <c r="B120" s="231"/>
      <c r="C120" s="232"/>
      <c r="D120" s="227" t="s">
        <v>169</v>
      </c>
      <c r="E120" s="233" t="s">
        <v>1</v>
      </c>
      <c r="F120" s="234" t="s">
        <v>2032</v>
      </c>
      <c r="G120" s="232"/>
      <c r="H120" s="233" t="s">
        <v>1</v>
      </c>
      <c r="I120" s="235"/>
      <c r="J120" s="232"/>
      <c r="K120" s="232"/>
      <c r="L120" s="236"/>
      <c r="M120" s="237"/>
      <c r="N120" s="238"/>
      <c r="O120" s="238"/>
      <c r="P120" s="238"/>
      <c r="Q120" s="238"/>
      <c r="R120" s="238"/>
      <c r="S120" s="238"/>
      <c r="T120" s="239"/>
      <c r="AT120" s="240" t="s">
        <v>169</v>
      </c>
      <c r="AU120" s="240" t="s">
        <v>79</v>
      </c>
      <c r="AV120" s="12" t="s">
        <v>21</v>
      </c>
      <c r="AW120" s="12" t="s">
        <v>34</v>
      </c>
      <c r="AX120" s="12" t="s">
        <v>71</v>
      </c>
      <c r="AY120" s="240" t="s">
        <v>156</v>
      </c>
    </row>
    <row r="121" s="13" customFormat="1">
      <c r="B121" s="241"/>
      <c r="C121" s="242"/>
      <c r="D121" s="227" t="s">
        <v>169</v>
      </c>
      <c r="E121" s="243" t="s">
        <v>1</v>
      </c>
      <c r="F121" s="244" t="s">
        <v>2033</v>
      </c>
      <c r="G121" s="242"/>
      <c r="H121" s="245">
        <v>312</v>
      </c>
      <c r="I121" s="246"/>
      <c r="J121" s="242"/>
      <c r="K121" s="242"/>
      <c r="L121" s="247"/>
      <c r="M121" s="248"/>
      <c r="N121" s="249"/>
      <c r="O121" s="249"/>
      <c r="P121" s="249"/>
      <c r="Q121" s="249"/>
      <c r="R121" s="249"/>
      <c r="S121" s="249"/>
      <c r="T121" s="250"/>
      <c r="AT121" s="251" t="s">
        <v>169</v>
      </c>
      <c r="AU121" s="251" t="s">
        <v>79</v>
      </c>
      <c r="AV121" s="13" t="s">
        <v>79</v>
      </c>
      <c r="AW121" s="13" t="s">
        <v>34</v>
      </c>
      <c r="AX121" s="13" t="s">
        <v>71</v>
      </c>
      <c r="AY121" s="251" t="s">
        <v>156</v>
      </c>
    </row>
    <row r="122" s="14" customFormat="1">
      <c r="B122" s="252"/>
      <c r="C122" s="253"/>
      <c r="D122" s="227" t="s">
        <v>169</v>
      </c>
      <c r="E122" s="254" t="s">
        <v>1</v>
      </c>
      <c r="F122" s="255" t="s">
        <v>174</v>
      </c>
      <c r="G122" s="253"/>
      <c r="H122" s="256">
        <v>1144</v>
      </c>
      <c r="I122" s="257"/>
      <c r="J122" s="253"/>
      <c r="K122" s="253"/>
      <c r="L122" s="258"/>
      <c r="M122" s="259"/>
      <c r="N122" s="260"/>
      <c r="O122" s="260"/>
      <c r="P122" s="260"/>
      <c r="Q122" s="260"/>
      <c r="R122" s="260"/>
      <c r="S122" s="260"/>
      <c r="T122" s="261"/>
      <c r="AT122" s="262" t="s">
        <v>169</v>
      </c>
      <c r="AU122" s="262" t="s">
        <v>79</v>
      </c>
      <c r="AV122" s="14" t="s">
        <v>163</v>
      </c>
      <c r="AW122" s="14" t="s">
        <v>34</v>
      </c>
      <c r="AX122" s="14" t="s">
        <v>21</v>
      </c>
      <c r="AY122" s="262" t="s">
        <v>156</v>
      </c>
    </row>
    <row r="123" s="1" customFormat="1" ht="22.5" customHeight="1">
      <c r="B123" s="37"/>
      <c r="C123" s="263" t="s">
        <v>215</v>
      </c>
      <c r="D123" s="263" t="s">
        <v>297</v>
      </c>
      <c r="E123" s="264" t="s">
        <v>2034</v>
      </c>
      <c r="F123" s="265" t="s">
        <v>2035</v>
      </c>
      <c r="G123" s="266" t="s">
        <v>519</v>
      </c>
      <c r="H123" s="267">
        <v>1968</v>
      </c>
      <c r="I123" s="268"/>
      <c r="J123" s="269">
        <f>ROUND(I123*H123,2)</f>
        <v>0</v>
      </c>
      <c r="K123" s="265" t="s">
        <v>705</v>
      </c>
      <c r="L123" s="270"/>
      <c r="M123" s="271" t="s">
        <v>1</v>
      </c>
      <c r="N123" s="272" t="s">
        <v>42</v>
      </c>
      <c r="O123" s="78"/>
      <c r="P123" s="224">
        <f>O123*H123</f>
        <v>0</v>
      </c>
      <c r="Q123" s="224">
        <v>9.0000000000000006E-05</v>
      </c>
      <c r="R123" s="224">
        <f>Q123*H123</f>
        <v>0.17712</v>
      </c>
      <c r="S123" s="224">
        <v>0</v>
      </c>
      <c r="T123" s="225">
        <f>S123*H123</f>
        <v>0</v>
      </c>
      <c r="AR123" s="16" t="s">
        <v>221</v>
      </c>
      <c r="AT123" s="16" t="s">
        <v>297</v>
      </c>
      <c r="AU123" s="16" t="s">
        <v>79</v>
      </c>
      <c r="AY123" s="16" t="s">
        <v>156</v>
      </c>
      <c r="BE123" s="226">
        <f>IF(N123="základní",J123,0)</f>
        <v>0</v>
      </c>
      <c r="BF123" s="226">
        <f>IF(N123="snížená",J123,0)</f>
        <v>0</v>
      </c>
      <c r="BG123" s="226">
        <f>IF(N123="zákl. přenesená",J123,0)</f>
        <v>0</v>
      </c>
      <c r="BH123" s="226">
        <f>IF(N123="sníž. přenesená",J123,0)</f>
        <v>0</v>
      </c>
      <c r="BI123" s="226">
        <f>IF(N123="nulová",J123,0)</f>
        <v>0</v>
      </c>
      <c r="BJ123" s="16" t="s">
        <v>21</v>
      </c>
      <c r="BK123" s="226">
        <f>ROUND(I123*H123,2)</f>
        <v>0</v>
      </c>
      <c r="BL123" s="16" t="s">
        <v>163</v>
      </c>
      <c r="BM123" s="16" t="s">
        <v>2036</v>
      </c>
    </row>
    <row r="124" s="1" customFormat="1">
      <c r="B124" s="37"/>
      <c r="C124" s="38"/>
      <c r="D124" s="227" t="s">
        <v>165</v>
      </c>
      <c r="E124" s="38"/>
      <c r="F124" s="228" t="s">
        <v>2035</v>
      </c>
      <c r="G124" s="38"/>
      <c r="H124" s="38"/>
      <c r="I124" s="142"/>
      <c r="J124" s="38"/>
      <c r="K124" s="38"/>
      <c r="L124" s="42"/>
      <c r="M124" s="229"/>
      <c r="N124" s="78"/>
      <c r="O124" s="78"/>
      <c r="P124" s="78"/>
      <c r="Q124" s="78"/>
      <c r="R124" s="78"/>
      <c r="S124" s="78"/>
      <c r="T124" s="79"/>
      <c r="AT124" s="16" t="s">
        <v>165</v>
      </c>
      <c r="AU124" s="16" t="s">
        <v>79</v>
      </c>
    </row>
    <row r="125" s="1" customFormat="1">
      <c r="B125" s="37"/>
      <c r="C125" s="38"/>
      <c r="D125" s="227" t="s">
        <v>189</v>
      </c>
      <c r="E125" s="38"/>
      <c r="F125" s="230" t="s">
        <v>2027</v>
      </c>
      <c r="G125" s="38"/>
      <c r="H125" s="38"/>
      <c r="I125" s="142"/>
      <c r="J125" s="38"/>
      <c r="K125" s="38"/>
      <c r="L125" s="42"/>
      <c r="M125" s="229"/>
      <c r="N125" s="78"/>
      <c r="O125" s="78"/>
      <c r="P125" s="78"/>
      <c r="Q125" s="78"/>
      <c r="R125" s="78"/>
      <c r="S125" s="78"/>
      <c r="T125" s="79"/>
      <c r="AT125" s="16" t="s">
        <v>189</v>
      </c>
      <c r="AU125" s="16" t="s">
        <v>79</v>
      </c>
    </row>
    <row r="126" s="12" customFormat="1">
      <c r="B126" s="231"/>
      <c r="C126" s="232"/>
      <c r="D126" s="227" t="s">
        <v>169</v>
      </c>
      <c r="E126" s="233" t="s">
        <v>1</v>
      </c>
      <c r="F126" s="234" t="s">
        <v>2028</v>
      </c>
      <c r="G126" s="232"/>
      <c r="H126" s="233" t="s">
        <v>1</v>
      </c>
      <c r="I126" s="235"/>
      <c r="J126" s="232"/>
      <c r="K126" s="232"/>
      <c r="L126" s="236"/>
      <c r="M126" s="237"/>
      <c r="N126" s="238"/>
      <c r="O126" s="238"/>
      <c r="P126" s="238"/>
      <c r="Q126" s="238"/>
      <c r="R126" s="238"/>
      <c r="S126" s="238"/>
      <c r="T126" s="239"/>
      <c r="AT126" s="240" t="s">
        <v>169</v>
      </c>
      <c r="AU126" s="240" t="s">
        <v>79</v>
      </c>
      <c r="AV126" s="12" t="s">
        <v>21</v>
      </c>
      <c r="AW126" s="12" t="s">
        <v>34</v>
      </c>
      <c r="AX126" s="12" t="s">
        <v>71</v>
      </c>
      <c r="AY126" s="240" t="s">
        <v>156</v>
      </c>
    </row>
    <row r="127" s="13" customFormat="1">
      <c r="B127" s="241"/>
      <c r="C127" s="242"/>
      <c r="D127" s="227" t="s">
        <v>169</v>
      </c>
      <c r="E127" s="243" t="s">
        <v>1</v>
      </c>
      <c r="F127" s="244" t="s">
        <v>2037</v>
      </c>
      <c r="G127" s="242"/>
      <c r="H127" s="245">
        <v>1648</v>
      </c>
      <c r="I127" s="246"/>
      <c r="J127" s="242"/>
      <c r="K127" s="242"/>
      <c r="L127" s="247"/>
      <c r="M127" s="248"/>
      <c r="N127" s="249"/>
      <c r="O127" s="249"/>
      <c r="P127" s="249"/>
      <c r="Q127" s="249"/>
      <c r="R127" s="249"/>
      <c r="S127" s="249"/>
      <c r="T127" s="250"/>
      <c r="AT127" s="251" t="s">
        <v>169</v>
      </c>
      <c r="AU127" s="251" t="s">
        <v>79</v>
      </c>
      <c r="AV127" s="13" t="s">
        <v>79</v>
      </c>
      <c r="AW127" s="13" t="s">
        <v>34</v>
      </c>
      <c r="AX127" s="13" t="s">
        <v>71</v>
      </c>
      <c r="AY127" s="251" t="s">
        <v>156</v>
      </c>
    </row>
    <row r="128" s="12" customFormat="1">
      <c r="B128" s="231"/>
      <c r="C128" s="232"/>
      <c r="D128" s="227" t="s">
        <v>169</v>
      </c>
      <c r="E128" s="233" t="s">
        <v>1</v>
      </c>
      <c r="F128" s="234" t="s">
        <v>2030</v>
      </c>
      <c r="G128" s="232"/>
      <c r="H128" s="233" t="s">
        <v>1</v>
      </c>
      <c r="I128" s="235"/>
      <c r="J128" s="232"/>
      <c r="K128" s="232"/>
      <c r="L128" s="236"/>
      <c r="M128" s="237"/>
      <c r="N128" s="238"/>
      <c r="O128" s="238"/>
      <c r="P128" s="238"/>
      <c r="Q128" s="238"/>
      <c r="R128" s="238"/>
      <c r="S128" s="238"/>
      <c r="T128" s="239"/>
      <c r="AT128" s="240" t="s">
        <v>169</v>
      </c>
      <c r="AU128" s="240" t="s">
        <v>79</v>
      </c>
      <c r="AV128" s="12" t="s">
        <v>21</v>
      </c>
      <c r="AW128" s="12" t="s">
        <v>34</v>
      </c>
      <c r="AX128" s="12" t="s">
        <v>71</v>
      </c>
      <c r="AY128" s="240" t="s">
        <v>156</v>
      </c>
    </row>
    <row r="129" s="13" customFormat="1">
      <c r="B129" s="241"/>
      <c r="C129" s="242"/>
      <c r="D129" s="227" t="s">
        <v>169</v>
      </c>
      <c r="E129" s="243" t="s">
        <v>1</v>
      </c>
      <c r="F129" s="244" t="s">
        <v>2038</v>
      </c>
      <c r="G129" s="242"/>
      <c r="H129" s="245">
        <v>16</v>
      </c>
      <c r="I129" s="246"/>
      <c r="J129" s="242"/>
      <c r="K129" s="242"/>
      <c r="L129" s="247"/>
      <c r="M129" s="248"/>
      <c r="N129" s="249"/>
      <c r="O129" s="249"/>
      <c r="P129" s="249"/>
      <c r="Q129" s="249"/>
      <c r="R129" s="249"/>
      <c r="S129" s="249"/>
      <c r="T129" s="250"/>
      <c r="AT129" s="251" t="s">
        <v>169</v>
      </c>
      <c r="AU129" s="251" t="s">
        <v>79</v>
      </c>
      <c r="AV129" s="13" t="s">
        <v>79</v>
      </c>
      <c r="AW129" s="13" t="s">
        <v>34</v>
      </c>
      <c r="AX129" s="13" t="s">
        <v>71</v>
      </c>
      <c r="AY129" s="251" t="s">
        <v>156</v>
      </c>
    </row>
    <row r="130" s="12" customFormat="1">
      <c r="B130" s="231"/>
      <c r="C130" s="232"/>
      <c r="D130" s="227" t="s">
        <v>169</v>
      </c>
      <c r="E130" s="233" t="s">
        <v>1</v>
      </c>
      <c r="F130" s="234" t="s">
        <v>2032</v>
      </c>
      <c r="G130" s="232"/>
      <c r="H130" s="233" t="s">
        <v>1</v>
      </c>
      <c r="I130" s="235"/>
      <c r="J130" s="232"/>
      <c r="K130" s="232"/>
      <c r="L130" s="236"/>
      <c r="M130" s="237"/>
      <c r="N130" s="238"/>
      <c r="O130" s="238"/>
      <c r="P130" s="238"/>
      <c r="Q130" s="238"/>
      <c r="R130" s="238"/>
      <c r="S130" s="238"/>
      <c r="T130" s="239"/>
      <c r="AT130" s="240" t="s">
        <v>169</v>
      </c>
      <c r="AU130" s="240" t="s">
        <v>79</v>
      </c>
      <c r="AV130" s="12" t="s">
        <v>21</v>
      </c>
      <c r="AW130" s="12" t="s">
        <v>34</v>
      </c>
      <c r="AX130" s="12" t="s">
        <v>71</v>
      </c>
      <c r="AY130" s="240" t="s">
        <v>156</v>
      </c>
    </row>
    <row r="131" s="13" customFormat="1">
      <c r="B131" s="241"/>
      <c r="C131" s="242"/>
      <c r="D131" s="227" t="s">
        <v>169</v>
      </c>
      <c r="E131" s="243" t="s">
        <v>1</v>
      </c>
      <c r="F131" s="244" t="s">
        <v>2039</v>
      </c>
      <c r="G131" s="242"/>
      <c r="H131" s="245">
        <v>304</v>
      </c>
      <c r="I131" s="246"/>
      <c r="J131" s="242"/>
      <c r="K131" s="242"/>
      <c r="L131" s="247"/>
      <c r="M131" s="248"/>
      <c r="N131" s="249"/>
      <c r="O131" s="249"/>
      <c r="P131" s="249"/>
      <c r="Q131" s="249"/>
      <c r="R131" s="249"/>
      <c r="S131" s="249"/>
      <c r="T131" s="250"/>
      <c r="AT131" s="251" t="s">
        <v>169</v>
      </c>
      <c r="AU131" s="251" t="s">
        <v>79</v>
      </c>
      <c r="AV131" s="13" t="s">
        <v>79</v>
      </c>
      <c r="AW131" s="13" t="s">
        <v>34</v>
      </c>
      <c r="AX131" s="13" t="s">
        <v>71</v>
      </c>
      <c r="AY131" s="251" t="s">
        <v>156</v>
      </c>
    </row>
    <row r="132" s="14" customFormat="1">
      <c r="B132" s="252"/>
      <c r="C132" s="253"/>
      <c r="D132" s="227" t="s">
        <v>169</v>
      </c>
      <c r="E132" s="254" t="s">
        <v>1</v>
      </c>
      <c r="F132" s="255" t="s">
        <v>174</v>
      </c>
      <c r="G132" s="253"/>
      <c r="H132" s="256">
        <v>1968</v>
      </c>
      <c r="I132" s="257"/>
      <c r="J132" s="253"/>
      <c r="K132" s="253"/>
      <c r="L132" s="258"/>
      <c r="M132" s="259"/>
      <c r="N132" s="260"/>
      <c r="O132" s="260"/>
      <c r="P132" s="260"/>
      <c r="Q132" s="260"/>
      <c r="R132" s="260"/>
      <c r="S132" s="260"/>
      <c r="T132" s="261"/>
      <c r="AT132" s="262" t="s">
        <v>169</v>
      </c>
      <c r="AU132" s="262" t="s">
        <v>79</v>
      </c>
      <c r="AV132" s="14" t="s">
        <v>163</v>
      </c>
      <c r="AW132" s="14" t="s">
        <v>34</v>
      </c>
      <c r="AX132" s="14" t="s">
        <v>21</v>
      </c>
      <c r="AY132" s="262" t="s">
        <v>156</v>
      </c>
    </row>
    <row r="133" s="1" customFormat="1" ht="22.5" customHeight="1">
      <c r="B133" s="37"/>
      <c r="C133" s="263" t="s">
        <v>221</v>
      </c>
      <c r="D133" s="263" t="s">
        <v>297</v>
      </c>
      <c r="E133" s="264" t="s">
        <v>2040</v>
      </c>
      <c r="F133" s="265" t="s">
        <v>2041</v>
      </c>
      <c r="G133" s="266" t="s">
        <v>519</v>
      </c>
      <c r="H133" s="267">
        <v>2864</v>
      </c>
      <c r="I133" s="268"/>
      <c r="J133" s="269">
        <f>ROUND(I133*H133,2)</f>
        <v>0</v>
      </c>
      <c r="K133" s="265" t="s">
        <v>705</v>
      </c>
      <c r="L133" s="270"/>
      <c r="M133" s="271" t="s">
        <v>1</v>
      </c>
      <c r="N133" s="272" t="s">
        <v>42</v>
      </c>
      <c r="O133" s="78"/>
      <c r="P133" s="224">
        <f>O133*H133</f>
        <v>0</v>
      </c>
      <c r="Q133" s="224">
        <v>0.00051999999999999995</v>
      </c>
      <c r="R133" s="224">
        <f>Q133*H133</f>
        <v>1.4892799999999999</v>
      </c>
      <c r="S133" s="224">
        <v>0</v>
      </c>
      <c r="T133" s="225">
        <f>S133*H133</f>
        <v>0</v>
      </c>
      <c r="AR133" s="16" t="s">
        <v>221</v>
      </c>
      <c r="AT133" s="16" t="s">
        <v>297</v>
      </c>
      <c r="AU133" s="16" t="s">
        <v>79</v>
      </c>
      <c r="AY133" s="16" t="s">
        <v>156</v>
      </c>
      <c r="BE133" s="226">
        <f>IF(N133="základní",J133,0)</f>
        <v>0</v>
      </c>
      <c r="BF133" s="226">
        <f>IF(N133="snížená",J133,0)</f>
        <v>0</v>
      </c>
      <c r="BG133" s="226">
        <f>IF(N133="zákl. přenesená",J133,0)</f>
        <v>0</v>
      </c>
      <c r="BH133" s="226">
        <f>IF(N133="sníž. přenesená",J133,0)</f>
        <v>0</v>
      </c>
      <c r="BI133" s="226">
        <f>IF(N133="nulová",J133,0)</f>
        <v>0</v>
      </c>
      <c r="BJ133" s="16" t="s">
        <v>21</v>
      </c>
      <c r="BK133" s="226">
        <f>ROUND(I133*H133,2)</f>
        <v>0</v>
      </c>
      <c r="BL133" s="16" t="s">
        <v>163</v>
      </c>
      <c r="BM133" s="16" t="s">
        <v>2042</v>
      </c>
    </row>
    <row r="134" s="1" customFormat="1">
      <c r="B134" s="37"/>
      <c r="C134" s="38"/>
      <c r="D134" s="227" t="s">
        <v>165</v>
      </c>
      <c r="E134" s="38"/>
      <c r="F134" s="228" t="s">
        <v>2041</v>
      </c>
      <c r="G134" s="38"/>
      <c r="H134" s="38"/>
      <c r="I134" s="142"/>
      <c r="J134" s="38"/>
      <c r="K134" s="38"/>
      <c r="L134" s="42"/>
      <c r="M134" s="229"/>
      <c r="N134" s="78"/>
      <c r="O134" s="78"/>
      <c r="P134" s="78"/>
      <c r="Q134" s="78"/>
      <c r="R134" s="78"/>
      <c r="S134" s="78"/>
      <c r="T134" s="79"/>
      <c r="AT134" s="16" t="s">
        <v>165</v>
      </c>
      <c r="AU134" s="16" t="s">
        <v>79</v>
      </c>
    </row>
    <row r="135" s="12" customFormat="1">
      <c r="B135" s="231"/>
      <c r="C135" s="232"/>
      <c r="D135" s="227" t="s">
        <v>169</v>
      </c>
      <c r="E135" s="233" t="s">
        <v>1</v>
      </c>
      <c r="F135" s="234" t="s">
        <v>2028</v>
      </c>
      <c r="G135" s="232"/>
      <c r="H135" s="233" t="s">
        <v>1</v>
      </c>
      <c r="I135" s="235"/>
      <c r="J135" s="232"/>
      <c r="K135" s="232"/>
      <c r="L135" s="236"/>
      <c r="M135" s="237"/>
      <c r="N135" s="238"/>
      <c r="O135" s="238"/>
      <c r="P135" s="238"/>
      <c r="Q135" s="238"/>
      <c r="R135" s="238"/>
      <c r="S135" s="238"/>
      <c r="T135" s="239"/>
      <c r="AT135" s="240" t="s">
        <v>169</v>
      </c>
      <c r="AU135" s="240" t="s">
        <v>79</v>
      </c>
      <c r="AV135" s="12" t="s">
        <v>21</v>
      </c>
      <c r="AW135" s="12" t="s">
        <v>34</v>
      </c>
      <c r="AX135" s="12" t="s">
        <v>71</v>
      </c>
      <c r="AY135" s="240" t="s">
        <v>156</v>
      </c>
    </row>
    <row r="136" s="13" customFormat="1">
      <c r="B136" s="241"/>
      <c r="C136" s="242"/>
      <c r="D136" s="227" t="s">
        <v>169</v>
      </c>
      <c r="E136" s="243" t="s">
        <v>1</v>
      </c>
      <c r="F136" s="244" t="s">
        <v>2037</v>
      </c>
      <c r="G136" s="242"/>
      <c r="H136" s="245">
        <v>1648</v>
      </c>
      <c r="I136" s="246"/>
      <c r="J136" s="242"/>
      <c r="K136" s="242"/>
      <c r="L136" s="247"/>
      <c r="M136" s="248"/>
      <c r="N136" s="249"/>
      <c r="O136" s="249"/>
      <c r="P136" s="249"/>
      <c r="Q136" s="249"/>
      <c r="R136" s="249"/>
      <c r="S136" s="249"/>
      <c r="T136" s="250"/>
      <c r="AT136" s="251" t="s">
        <v>169</v>
      </c>
      <c r="AU136" s="251" t="s">
        <v>79</v>
      </c>
      <c r="AV136" s="13" t="s">
        <v>79</v>
      </c>
      <c r="AW136" s="13" t="s">
        <v>34</v>
      </c>
      <c r="AX136" s="13" t="s">
        <v>71</v>
      </c>
      <c r="AY136" s="251" t="s">
        <v>156</v>
      </c>
    </row>
    <row r="137" s="12" customFormat="1">
      <c r="B137" s="231"/>
      <c r="C137" s="232"/>
      <c r="D137" s="227" t="s">
        <v>169</v>
      </c>
      <c r="E137" s="233" t="s">
        <v>1</v>
      </c>
      <c r="F137" s="234" t="s">
        <v>2030</v>
      </c>
      <c r="G137" s="232"/>
      <c r="H137" s="233" t="s">
        <v>1</v>
      </c>
      <c r="I137" s="235"/>
      <c r="J137" s="232"/>
      <c r="K137" s="232"/>
      <c r="L137" s="236"/>
      <c r="M137" s="237"/>
      <c r="N137" s="238"/>
      <c r="O137" s="238"/>
      <c r="P137" s="238"/>
      <c r="Q137" s="238"/>
      <c r="R137" s="238"/>
      <c r="S137" s="238"/>
      <c r="T137" s="239"/>
      <c r="AT137" s="240" t="s">
        <v>169</v>
      </c>
      <c r="AU137" s="240" t="s">
        <v>79</v>
      </c>
      <c r="AV137" s="12" t="s">
        <v>21</v>
      </c>
      <c r="AW137" s="12" t="s">
        <v>34</v>
      </c>
      <c r="AX137" s="12" t="s">
        <v>71</v>
      </c>
      <c r="AY137" s="240" t="s">
        <v>156</v>
      </c>
    </row>
    <row r="138" s="13" customFormat="1">
      <c r="B138" s="241"/>
      <c r="C138" s="242"/>
      <c r="D138" s="227" t="s">
        <v>169</v>
      </c>
      <c r="E138" s="243" t="s">
        <v>1</v>
      </c>
      <c r="F138" s="244" t="s">
        <v>2038</v>
      </c>
      <c r="G138" s="242"/>
      <c r="H138" s="245">
        <v>16</v>
      </c>
      <c r="I138" s="246"/>
      <c r="J138" s="242"/>
      <c r="K138" s="242"/>
      <c r="L138" s="247"/>
      <c r="M138" s="248"/>
      <c r="N138" s="249"/>
      <c r="O138" s="249"/>
      <c r="P138" s="249"/>
      <c r="Q138" s="249"/>
      <c r="R138" s="249"/>
      <c r="S138" s="249"/>
      <c r="T138" s="250"/>
      <c r="AT138" s="251" t="s">
        <v>169</v>
      </c>
      <c r="AU138" s="251" t="s">
        <v>79</v>
      </c>
      <c r="AV138" s="13" t="s">
        <v>79</v>
      </c>
      <c r="AW138" s="13" t="s">
        <v>34</v>
      </c>
      <c r="AX138" s="13" t="s">
        <v>71</v>
      </c>
      <c r="AY138" s="251" t="s">
        <v>156</v>
      </c>
    </row>
    <row r="139" s="12" customFormat="1">
      <c r="B139" s="231"/>
      <c r="C139" s="232"/>
      <c r="D139" s="227" t="s">
        <v>169</v>
      </c>
      <c r="E139" s="233" t="s">
        <v>1</v>
      </c>
      <c r="F139" s="234" t="s">
        <v>2032</v>
      </c>
      <c r="G139" s="232"/>
      <c r="H139" s="233" t="s">
        <v>1</v>
      </c>
      <c r="I139" s="235"/>
      <c r="J139" s="232"/>
      <c r="K139" s="232"/>
      <c r="L139" s="236"/>
      <c r="M139" s="237"/>
      <c r="N139" s="238"/>
      <c r="O139" s="238"/>
      <c r="P139" s="238"/>
      <c r="Q139" s="238"/>
      <c r="R139" s="238"/>
      <c r="S139" s="238"/>
      <c r="T139" s="239"/>
      <c r="AT139" s="240" t="s">
        <v>169</v>
      </c>
      <c r="AU139" s="240" t="s">
        <v>79</v>
      </c>
      <c r="AV139" s="12" t="s">
        <v>21</v>
      </c>
      <c r="AW139" s="12" t="s">
        <v>34</v>
      </c>
      <c r="AX139" s="12" t="s">
        <v>71</v>
      </c>
      <c r="AY139" s="240" t="s">
        <v>156</v>
      </c>
    </row>
    <row r="140" s="13" customFormat="1">
      <c r="B140" s="241"/>
      <c r="C140" s="242"/>
      <c r="D140" s="227" t="s">
        <v>169</v>
      </c>
      <c r="E140" s="243" t="s">
        <v>1</v>
      </c>
      <c r="F140" s="244" t="s">
        <v>2043</v>
      </c>
      <c r="G140" s="242"/>
      <c r="H140" s="245">
        <v>232</v>
      </c>
      <c r="I140" s="246"/>
      <c r="J140" s="242"/>
      <c r="K140" s="242"/>
      <c r="L140" s="247"/>
      <c r="M140" s="248"/>
      <c r="N140" s="249"/>
      <c r="O140" s="249"/>
      <c r="P140" s="249"/>
      <c r="Q140" s="249"/>
      <c r="R140" s="249"/>
      <c r="S140" s="249"/>
      <c r="T140" s="250"/>
      <c r="AT140" s="251" t="s">
        <v>169</v>
      </c>
      <c r="AU140" s="251" t="s">
        <v>79</v>
      </c>
      <c r="AV140" s="13" t="s">
        <v>79</v>
      </c>
      <c r="AW140" s="13" t="s">
        <v>34</v>
      </c>
      <c r="AX140" s="13" t="s">
        <v>71</v>
      </c>
      <c r="AY140" s="251" t="s">
        <v>156</v>
      </c>
    </row>
    <row r="141" s="12" customFormat="1">
      <c r="B141" s="231"/>
      <c r="C141" s="232"/>
      <c r="D141" s="227" t="s">
        <v>169</v>
      </c>
      <c r="E141" s="233" t="s">
        <v>1</v>
      </c>
      <c r="F141" s="234" t="s">
        <v>2044</v>
      </c>
      <c r="G141" s="232"/>
      <c r="H141" s="233" t="s">
        <v>1</v>
      </c>
      <c r="I141" s="235"/>
      <c r="J141" s="232"/>
      <c r="K141" s="232"/>
      <c r="L141" s="236"/>
      <c r="M141" s="237"/>
      <c r="N141" s="238"/>
      <c r="O141" s="238"/>
      <c r="P141" s="238"/>
      <c r="Q141" s="238"/>
      <c r="R141" s="238"/>
      <c r="S141" s="238"/>
      <c r="T141" s="239"/>
      <c r="AT141" s="240" t="s">
        <v>169</v>
      </c>
      <c r="AU141" s="240" t="s">
        <v>79</v>
      </c>
      <c r="AV141" s="12" t="s">
        <v>21</v>
      </c>
      <c r="AW141" s="12" t="s">
        <v>34</v>
      </c>
      <c r="AX141" s="12" t="s">
        <v>71</v>
      </c>
      <c r="AY141" s="240" t="s">
        <v>156</v>
      </c>
    </row>
    <row r="142" s="13" customFormat="1">
      <c r="B142" s="241"/>
      <c r="C142" s="242"/>
      <c r="D142" s="227" t="s">
        <v>169</v>
      </c>
      <c r="E142" s="243" t="s">
        <v>1</v>
      </c>
      <c r="F142" s="244" t="s">
        <v>2045</v>
      </c>
      <c r="G142" s="242"/>
      <c r="H142" s="245">
        <v>832</v>
      </c>
      <c r="I142" s="246"/>
      <c r="J142" s="242"/>
      <c r="K142" s="242"/>
      <c r="L142" s="247"/>
      <c r="M142" s="248"/>
      <c r="N142" s="249"/>
      <c r="O142" s="249"/>
      <c r="P142" s="249"/>
      <c r="Q142" s="249"/>
      <c r="R142" s="249"/>
      <c r="S142" s="249"/>
      <c r="T142" s="250"/>
      <c r="AT142" s="251" t="s">
        <v>169</v>
      </c>
      <c r="AU142" s="251" t="s">
        <v>79</v>
      </c>
      <c r="AV142" s="13" t="s">
        <v>79</v>
      </c>
      <c r="AW142" s="13" t="s">
        <v>34</v>
      </c>
      <c r="AX142" s="13" t="s">
        <v>71</v>
      </c>
      <c r="AY142" s="251" t="s">
        <v>156</v>
      </c>
    </row>
    <row r="143" s="12" customFormat="1">
      <c r="B143" s="231"/>
      <c r="C143" s="232"/>
      <c r="D143" s="227" t="s">
        <v>169</v>
      </c>
      <c r="E143" s="233" t="s">
        <v>1</v>
      </c>
      <c r="F143" s="234" t="s">
        <v>2046</v>
      </c>
      <c r="G143" s="232"/>
      <c r="H143" s="233" t="s">
        <v>1</v>
      </c>
      <c r="I143" s="235"/>
      <c r="J143" s="232"/>
      <c r="K143" s="232"/>
      <c r="L143" s="236"/>
      <c r="M143" s="237"/>
      <c r="N143" s="238"/>
      <c r="O143" s="238"/>
      <c r="P143" s="238"/>
      <c r="Q143" s="238"/>
      <c r="R143" s="238"/>
      <c r="S143" s="238"/>
      <c r="T143" s="239"/>
      <c r="AT143" s="240" t="s">
        <v>169</v>
      </c>
      <c r="AU143" s="240" t="s">
        <v>79</v>
      </c>
      <c r="AV143" s="12" t="s">
        <v>21</v>
      </c>
      <c r="AW143" s="12" t="s">
        <v>34</v>
      </c>
      <c r="AX143" s="12" t="s">
        <v>71</v>
      </c>
      <c r="AY143" s="240" t="s">
        <v>156</v>
      </c>
    </row>
    <row r="144" s="13" customFormat="1">
      <c r="B144" s="241"/>
      <c r="C144" s="242"/>
      <c r="D144" s="227" t="s">
        <v>169</v>
      </c>
      <c r="E144" s="243" t="s">
        <v>1</v>
      </c>
      <c r="F144" s="244" t="s">
        <v>2047</v>
      </c>
      <c r="G144" s="242"/>
      <c r="H144" s="245">
        <v>70</v>
      </c>
      <c r="I144" s="246"/>
      <c r="J144" s="242"/>
      <c r="K144" s="242"/>
      <c r="L144" s="247"/>
      <c r="M144" s="248"/>
      <c r="N144" s="249"/>
      <c r="O144" s="249"/>
      <c r="P144" s="249"/>
      <c r="Q144" s="249"/>
      <c r="R144" s="249"/>
      <c r="S144" s="249"/>
      <c r="T144" s="250"/>
      <c r="AT144" s="251" t="s">
        <v>169</v>
      </c>
      <c r="AU144" s="251" t="s">
        <v>79</v>
      </c>
      <c r="AV144" s="13" t="s">
        <v>79</v>
      </c>
      <c r="AW144" s="13" t="s">
        <v>34</v>
      </c>
      <c r="AX144" s="13" t="s">
        <v>71</v>
      </c>
      <c r="AY144" s="251" t="s">
        <v>156</v>
      </c>
    </row>
    <row r="145" s="12" customFormat="1">
      <c r="B145" s="231"/>
      <c r="C145" s="232"/>
      <c r="D145" s="227" t="s">
        <v>169</v>
      </c>
      <c r="E145" s="233" t="s">
        <v>1</v>
      </c>
      <c r="F145" s="234" t="s">
        <v>2048</v>
      </c>
      <c r="G145" s="232"/>
      <c r="H145" s="233" t="s">
        <v>1</v>
      </c>
      <c r="I145" s="235"/>
      <c r="J145" s="232"/>
      <c r="K145" s="232"/>
      <c r="L145" s="236"/>
      <c r="M145" s="237"/>
      <c r="N145" s="238"/>
      <c r="O145" s="238"/>
      <c r="P145" s="238"/>
      <c r="Q145" s="238"/>
      <c r="R145" s="238"/>
      <c r="S145" s="238"/>
      <c r="T145" s="239"/>
      <c r="AT145" s="240" t="s">
        <v>169</v>
      </c>
      <c r="AU145" s="240" t="s">
        <v>79</v>
      </c>
      <c r="AV145" s="12" t="s">
        <v>21</v>
      </c>
      <c r="AW145" s="12" t="s">
        <v>34</v>
      </c>
      <c r="AX145" s="12" t="s">
        <v>71</v>
      </c>
      <c r="AY145" s="240" t="s">
        <v>156</v>
      </c>
    </row>
    <row r="146" s="13" customFormat="1">
      <c r="B146" s="241"/>
      <c r="C146" s="242"/>
      <c r="D146" s="227" t="s">
        <v>169</v>
      </c>
      <c r="E146" s="243" t="s">
        <v>1</v>
      </c>
      <c r="F146" s="244" t="s">
        <v>2049</v>
      </c>
      <c r="G146" s="242"/>
      <c r="H146" s="245">
        <v>66</v>
      </c>
      <c r="I146" s="246"/>
      <c r="J146" s="242"/>
      <c r="K146" s="242"/>
      <c r="L146" s="247"/>
      <c r="M146" s="248"/>
      <c r="N146" s="249"/>
      <c r="O146" s="249"/>
      <c r="P146" s="249"/>
      <c r="Q146" s="249"/>
      <c r="R146" s="249"/>
      <c r="S146" s="249"/>
      <c r="T146" s="250"/>
      <c r="AT146" s="251" t="s">
        <v>169</v>
      </c>
      <c r="AU146" s="251" t="s">
        <v>79</v>
      </c>
      <c r="AV146" s="13" t="s">
        <v>79</v>
      </c>
      <c r="AW146" s="13" t="s">
        <v>34</v>
      </c>
      <c r="AX146" s="13" t="s">
        <v>71</v>
      </c>
      <c r="AY146" s="251" t="s">
        <v>156</v>
      </c>
    </row>
    <row r="147" s="14" customFormat="1">
      <c r="B147" s="252"/>
      <c r="C147" s="253"/>
      <c r="D147" s="227" t="s">
        <v>169</v>
      </c>
      <c r="E147" s="254" t="s">
        <v>1</v>
      </c>
      <c r="F147" s="255" t="s">
        <v>174</v>
      </c>
      <c r="G147" s="253"/>
      <c r="H147" s="256">
        <v>2864</v>
      </c>
      <c r="I147" s="257"/>
      <c r="J147" s="253"/>
      <c r="K147" s="253"/>
      <c r="L147" s="258"/>
      <c r="M147" s="259"/>
      <c r="N147" s="260"/>
      <c r="O147" s="260"/>
      <c r="P147" s="260"/>
      <c r="Q147" s="260"/>
      <c r="R147" s="260"/>
      <c r="S147" s="260"/>
      <c r="T147" s="261"/>
      <c r="AT147" s="262" t="s">
        <v>169</v>
      </c>
      <c r="AU147" s="262" t="s">
        <v>79</v>
      </c>
      <c r="AV147" s="14" t="s">
        <v>163</v>
      </c>
      <c r="AW147" s="14" t="s">
        <v>34</v>
      </c>
      <c r="AX147" s="14" t="s">
        <v>21</v>
      </c>
      <c r="AY147" s="262" t="s">
        <v>156</v>
      </c>
    </row>
    <row r="148" s="1" customFormat="1" ht="22.5" customHeight="1">
      <c r="B148" s="37"/>
      <c r="C148" s="263" t="s">
        <v>227</v>
      </c>
      <c r="D148" s="263" t="s">
        <v>297</v>
      </c>
      <c r="E148" s="264" t="s">
        <v>2050</v>
      </c>
      <c r="F148" s="265" t="s">
        <v>2051</v>
      </c>
      <c r="G148" s="266" t="s">
        <v>519</v>
      </c>
      <c r="H148" s="267">
        <v>72</v>
      </c>
      <c r="I148" s="268"/>
      <c r="J148" s="269">
        <f>ROUND(I148*H148,2)</f>
        <v>0</v>
      </c>
      <c r="K148" s="265" t="s">
        <v>705</v>
      </c>
      <c r="L148" s="270"/>
      <c r="M148" s="271" t="s">
        <v>1</v>
      </c>
      <c r="N148" s="272" t="s">
        <v>42</v>
      </c>
      <c r="O148" s="78"/>
      <c r="P148" s="224">
        <f>O148*H148</f>
        <v>0</v>
      </c>
      <c r="Q148" s="224">
        <v>0.00056999999999999998</v>
      </c>
      <c r="R148" s="224">
        <f>Q148*H148</f>
        <v>0.04104</v>
      </c>
      <c r="S148" s="224">
        <v>0</v>
      </c>
      <c r="T148" s="225">
        <f>S148*H148</f>
        <v>0</v>
      </c>
      <c r="AR148" s="16" t="s">
        <v>221</v>
      </c>
      <c r="AT148" s="16" t="s">
        <v>297</v>
      </c>
      <c r="AU148" s="16" t="s">
        <v>79</v>
      </c>
      <c r="AY148" s="16" t="s">
        <v>156</v>
      </c>
      <c r="BE148" s="226">
        <f>IF(N148="základní",J148,0)</f>
        <v>0</v>
      </c>
      <c r="BF148" s="226">
        <f>IF(N148="snížená",J148,0)</f>
        <v>0</v>
      </c>
      <c r="BG148" s="226">
        <f>IF(N148="zákl. přenesená",J148,0)</f>
        <v>0</v>
      </c>
      <c r="BH148" s="226">
        <f>IF(N148="sníž. přenesená",J148,0)</f>
        <v>0</v>
      </c>
      <c r="BI148" s="226">
        <f>IF(N148="nulová",J148,0)</f>
        <v>0</v>
      </c>
      <c r="BJ148" s="16" t="s">
        <v>21</v>
      </c>
      <c r="BK148" s="226">
        <f>ROUND(I148*H148,2)</f>
        <v>0</v>
      </c>
      <c r="BL148" s="16" t="s">
        <v>163</v>
      </c>
      <c r="BM148" s="16" t="s">
        <v>2052</v>
      </c>
    </row>
    <row r="149" s="1" customFormat="1">
      <c r="B149" s="37"/>
      <c r="C149" s="38"/>
      <c r="D149" s="227" t="s">
        <v>165</v>
      </c>
      <c r="E149" s="38"/>
      <c r="F149" s="228" t="s">
        <v>2051</v>
      </c>
      <c r="G149" s="38"/>
      <c r="H149" s="38"/>
      <c r="I149" s="142"/>
      <c r="J149" s="38"/>
      <c r="K149" s="38"/>
      <c r="L149" s="42"/>
      <c r="M149" s="229"/>
      <c r="N149" s="78"/>
      <c r="O149" s="78"/>
      <c r="P149" s="78"/>
      <c r="Q149" s="78"/>
      <c r="R149" s="78"/>
      <c r="S149" s="78"/>
      <c r="T149" s="79"/>
      <c r="AT149" s="16" t="s">
        <v>165</v>
      </c>
      <c r="AU149" s="16" t="s">
        <v>79</v>
      </c>
    </row>
    <row r="150" s="12" customFormat="1">
      <c r="B150" s="231"/>
      <c r="C150" s="232"/>
      <c r="D150" s="227" t="s">
        <v>169</v>
      </c>
      <c r="E150" s="233" t="s">
        <v>1</v>
      </c>
      <c r="F150" s="234" t="s">
        <v>2053</v>
      </c>
      <c r="G150" s="232"/>
      <c r="H150" s="233" t="s">
        <v>1</v>
      </c>
      <c r="I150" s="235"/>
      <c r="J150" s="232"/>
      <c r="K150" s="232"/>
      <c r="L150" s="236"/>
      <c r="M150" s="237"/>
      <c r="N150" s="238"/>
      <c r="O150" s="238"/>
      <c r="P150" s="238"/>
      <c r="Q150" s="238"/>
      <c r="R150" s="238"/>
      <c r="S150" s="238"/>
      <c r="T150" s="239"/>
      <c r="AT150" s="240" t="s">
        <v>169</v>
      </c>
      <c r="AU150" s="240" t="s">
        <v>79</v>
      </c>
      <c r="AV150" s="12" t="s">
        <v>21</v>
      </c>
      <c r="AW150" s="12" t="s">
        <v>34</v>
      </c>
      <c r="AX150" s="12" t="s">
        <v>71</v>
      </c>
      <c r="AY150" s="240" t="s">
        <v>156</v>
      </c>
    </row>
    <row r="151" s="13" customFormat="1">
      <c r="B151" s="241"/>
      <c r="C151" s="242"/>
      <c r="D151" s="227" t="s">
        <v>169</v>
      </c>
      <c r="E151" s="243" t="s">
        <v>1</v>
      </c>
      <c r="F151" s="244" t="s">
        <v>2054</v>
      </c>
      <c r="G151" s="242"/>
      <c r="H151" s="245">
        <v>24</v>
      </c>
      <c r="I151" s="246"/>
      <c r="J151" s="242"/>
      <c r="K151" s="242"/>
      <c r="L151" s="247"/>
      <c r="M151" s="248"/>
      <c r="N151" s="249"/>
      <c r="O151" s="249"/>
      <c r="P151" s="249"/>
      <c r="Q151" s="249"/>
      <c r="R151" s="249"/>
      <c r="S151" s="249"/>
      <c r="T151" s="250"/>
      <c r="AT151" s="251" t="s">
        <v>169</v>
      </c>
      <c r="AU151" s="251" t="s">
        <v>79</v>
      </c>
      <c r="AV151" s="13" t="s">
        <v>79</v>
      </c>
      <c r="AW151" s="13" t="s">
        <v>34</v>
      </c>
      <c r="AX151" s="13" t="s">
        <v>71</v>
      </c>
      <c r="AY151" s="251" t="s">
        <v>156</v>
      </c>
    </row>
    <row r="152" s="12" customFormat="1">
      <c r="B152" s="231"/>
      <c r="C152" s="232"/>
      <c r="D152" s="227" t="s">
        <v>169</v>
      </c>
      <c r="E152" s="233" t="s">
        <v>1</v>
      </c>
      <c r="F152" s="234" t="s">
        <v>2055</v>
      </c>
      <c r="G152" s="232"/>
      <c r="H152" s="233" t="s">
        <v>1</v>
      </c>
      <c r="I152" s="235"/>
      <c r="J152" s="232"/>
      <c r="K152" s="232"/>
      <c r="L152" s="236"/>
      <c r="M152" s="237"/>
      <c r="N152" s="238"/>
      <c r="O152" s="238"/>
      <c r="P152" s="238"/>
      <c r="Q152" s="238"/>
      <c r="R152" s="238"/>
      <c r="S152" s="238"/>
      <c r="T152" s="239"/>
      <c r="AT152" s="240" t="s">
        <v>169</v>
      </c>
      <c r="AU152" s="240" t="s">
        <v>79</v>
      </c>
      <c r="AV152" s="12" t="s">
        <v>21</v>
      </c>
      <c r="AW152" s="12" t="s">
        <v>34</v>
      </c>
      <c r="AX152" s="12" t="s">
        <v>71</v>
      </c>
      <c r="AY152" s="240" t="s">
        <v>156</v>
      </c>
    </row>
    <row r="153" s="13" customFormat="1">
      <c r="B153" s="241"/>
      <c r="C153" s="242"/>
      <c r="D153" s="227" t="s">
        <v>169</v>
      </c>
      <c r="E153" s="243" t="s">
        <v>1</v>
      </c>
      <c r="F153" s="244" t="s">
        <v>2056</v>
      </c>
      <c r="G153" s="242"/>
      <c r="H153" s="245">
        <v>48</v>
      </c>
      <c r="I153" s="246"/>
      <c r="J153" s="242"/>
      <c r="K153" s="242"/>
      <c r="L153" s="247"/>
      <c r="M153" s="248"/>
      <c r="N153" s="249"/>
      <c r="O153" s="249"/>
      <c r="P153" s="249"/>
      <c r="Q153" s="249"/>
      <c r="R153" s="249"/>
      <c r="S153" s="249"/>
      <c r="T153" s="250"/>
      <c r="AT153" s="251" t="s">
        <v>169</v>
      </c>
      <c r="AU153" s="251" t="s">
        <v>79</v>
      </c>
      <c r="AV153" s="13" t="s">
        <v>79</v>
      </c>
      <c r="AW153" s="13" t="s">
        <v>34</v>
      </c>
      <c r="AX153" s="13" t="s">
        <v>71</v>
      </c>
      <c r="AY153" s="251" t="s">
        <v>156</v>
      </c>
    </row>
    <row r="154" s="14" customFormat="1">
      <c r="B154" s="252"/>
      <c r="C154" s="253"/>
      <c r="D154" s="227" t="s">
        <v>169</v>
      </c>
      <c r="E154" s="254" t="s">
        <v>1</v>
      </c>
      <c r="F154" s="255" t="s">
        <v>174</v>
      </c>
      <c r="G154" s="253"/>
      <c r="H154" s="256">
        <v>72</v>
      </c>
      <c r="I154" s="257"/>
      <c r="J154" s="253"/>
      <c r="K154" s="253"/>
      <c r="L154" s="258"/>
      <c r="M154" s="259"/>
      <c r="N154" s="260"/>
      <c r="O154" s="260"/>
      <c r="P154" s="260"/>
      <c r="Q154" s="260"/>
      <c r="R154" s="260"/>
      <c r="S154" s="260"/>
      <c r="T154" s="261"/>
      <c r="AT154" s="262" t="s">
        <v>169</v>
      </c>
      <c r="AU154" s="262" t="s">
        <v>79</v>
      </c>
      <c r="AV154" s="14" t="s">
        <v>163</v>
      </c>
      <c r="AW154" s="14" t="s">
        <v>34</v>
      </c>
      <c r="AX154" s="14" t="s">
        <v>21</v>
      </c>
      <c r="AY154" s="262" t="s">
        <v>156</v>
      </c>
    </row>
    <row r="155" s="1" customFormat="1" ht="22.5" customHeight="1">
      <c r="B155" s="37"/>
      <c r="C155" s="263" t="s">
        <v>26</v>
      </c>
      <c r="D155" s="263" t="s">
        <v>297</v>
      </c>
      <c r="E155" s="264" t="s">
        <v>2057</v>
      </c>
      <c r="F155" s="265" t="s">
        <v>2058</v>
      </c>
      <c r="G155" s="266" t="s">
        <v>519</v>
      </c>
      <c r="H155" s="267">
        <v>58</v>
      </c>
      <c r="I155" s="268"/>
      <c r="J155" s="269">
        <f>ROUND(I155*H155,2)</f>
        <v>0</v>
      </c>
      <c r="K155" s="265" t="s">
        <v>705</v>
      </c>
      <c r="L155" s="270"/>
      <c r="M155" s="271" t="s">
        <v>1</v>
      </c>
      <c r="N155" s="272" t="s">
        <v>42</v>
      </c>
      <c r="O155" s="78"/>
      <c r="P155" s="224">
        <f>O155*H155</f>
        <v>0</v>
      </c>
      <c r="Q155" s="224">
        <v>9.0000000000000006E-05</v>
      </c>
      <c r="R155" s="224">
        <f>Q155*H155</f>
        <v>0.0052200000000000007</v>
      </c>
      <c r="S155" s="224">
        <v>0</v>
      </c>
      <c r="T155" s="225">
        <f>S155*H155</f>
        <v>0</v>
      </c>
      <c r="AR155" s="16" t="s">
        <v>221</v>
      </c>
      <c r="AT155" s="16" t="s">
        <v>297</v>
      </c>
      <c r="AU155" s="16" t="s">
        <v>79</v>
      </c>
      <c r="AY155" s="16" t="s">
        <v>156</v>
      </c>
      <c r="BE155" s="226">
        <f>IF(N155="základní",J155,0)</f>
        <v>0</v>
      </c>
      <c r="BF155" s="226">
        <f>IF(N155="snížená",J155,0)</f>
        <v>0</v>
      </c>
      <c r="BG155" s="226">
        <f>IF(N155="zákl. přenesená",J155,0)</f>
        <v>0</v>
      </c>
      <c r="BH155" s="226">
        <f>IF(N155="sníž. přenesená",J155,0)</f>
        <v>0</v>
      </c>
      <c r="BI155" s="226">
        <f>IF(N155="nulová",J155,0)</f>
        <v>0</v>
      </c>
      <c r="BJ155" s="16" t="s">
        <v>21</v>
      </c>
      <c r="BK155" s="226">
        <f>ROUND(I155*H155,2)</f>
        <v>0</v>
      </c>
      <c r="BL155" s="16" t="s">
        <v>163</v>
      </c>
      <c r="BM155" s="16" t="s">
        <v>2059</v>
      </c>
    </row>
    <row r="156" s="1" customFormat="1">
      <c r="B156" s="37"/>
      <c r="C156" s="38"/>
      <c r="D156" s="227" t="s">
        <v>165</v>
      </c>
      <c r="E156" s="38"/>
      <c r="F156" s="228" t="s">
        <v>2058</v>
      </c>
      <c r="G156" s="38"/>
      <c r="H156" s="38"/>
      <c r="I156" s="142"/>
      <c r="J156" s="38"/>
      <c r="K156" s="38"/>
      <c r="L156" s="42"/>
      <c r="M156" s="229"/>
      <c r="N156" s="78"/>
      <c r="O156" s="78"/>
      <c r="P156" s="78"/>
      <c r="Q156" s="78"/>
      <c r="R156" s="78"/>
      <c r="S156" s="78"/>
      <c r="T156" s="79"/>
      <c r="AT156" s="16" t="s">
        <v>165</v>
      </c>
      <c r="AU156" s="16" t="s">
        <v>79</v>
      </c>
    </row>
    <row r="157" s="12" customFormat="1">
      <c r="B157" s="231"/>
      <c r="C157" s="232"/>
      <c r="D157" s="227" t="s">
        <v>169</v>
      </c>
      <c r="E157" s="233" t="s">
        <v>1</v>
      </c>
      <c r="F157" s="234" t="s">
        <v>2032</v>
      </c>
      <c r="G157" s="232"/>
      <c r="H157" s="233" t="s">
        <v>1</v>
      </c>
      <c r="I157" s="235"/>
      <c r="J157" s="232"/>
      <c r="K157" s="232"/>
      <c r="L157" s="236"/>
      <c r="M157" s="237"/>
      <c r="N157" s="238"/>
      <c r="O157" s="238"/>
      <c r="P157" s="238"/>
      <c r="Q157" s="238"/>
      <c r="R157" s="238"/>
      <c r="S157" s="238"/>
      <c r="T157" s="239"/>
      <c r="AT157" s="240" t="s">
        <v>169</v>
      </c>
      <c r="AU157" s="240" t="s">
        <v>79</v>
      </c>
      <c r="AV157" s="12" t="s">
        <v>21</v>
      </c>
      <c r="AW157" s="12" t="s">
        <v>34</v>
      </c>
      <c r="AX157" s="12" t="s">
        <v>71</v>
      </c>
      <c r="AY157" s="240" t="s">
        <v>156</v>
      </c>
    </row>
    <row r="158" s="13" customFormat="1">
      <c r="B158" s="241"/>
      <c r="C158" s="242"/>
      <c r="D158" s="227" t="s">
        <v>169</v>
      </c>
      <c r="E158" s="243" t="s">
        <v>1</v>
      </c>
      <c r="F158" s="244" t="s">
        <v>2060</v>
      </c>
      <c r="G158" s="242"/>
      <c r="H158" s="245">
        <v>58</v>
      </c>
      <c r="I158" s="246"/>
      <c r="J158" s="242"/>
      <c r="K158" s="242"/>
      <c r="L158" s="247"/>
      <c r="M158" s="248"/>
      <c r="N158" s="249"/>
      <c r="O158" s="249"/>
      <c r="P158" s="249"/>
      <c r="Q158" s="249"/>
      <c r="R158" s="249"/>
      <c r="S158" s="249"/>
      <c r="T158" s="250"/>
      <c r="AT158" s="251" t="s">
        <v>169</v>
      </c>
      <c r="AU158" s="251" t="s">
        <v>79</v>
      </c>
      <c r="AV158" s="13" t="s">
        <v>79</v>
      </c>
      <c r="AW158" s="13" t="s">
        <v>34</v>
      </c>
      <c r="AX158" s="13" t="s">
        <v>71</v>
      </c>
      <c r="AY158" s="251" t="s">
        <v>156</v>
      </c>
    </row>
    <row r="159" s="14" customFormat="1">
      <c r="B159" s="252"/>
      <c r="C159" s="253"/>
      <c r="D159" s="227" t="s">
        <v>169</v>
      </c>
      <c r="E159" s="254" t="s">
        <v>1</v>
      </c>
      <c r="F159" s="255" t="s">
        <v>174</v>
      </c>
      <c r="G159" s="253"/>
      <c r="H159" s="256">
        <v>58</v>
      </c>
      <c r="I159" s="257"/>
      <c r="J159" s="253"/>
      <c r="K159" s="253"/>
      <c r="L159" s="258"/>
      <c r="M159" s="259"/>
      <c r="N159" s="260"/>
      <c r="O159" s="260"/>
      <c r="P159" s="260"/>
      <c r="Q159" s="260"/>
      <c r="R159" s="260"/>
      <c r="S159" s="260"/>
      <c r="T159" s="261"/>
      <c r="AT159" s="262" t="s">
        <v>169</v>
      </c>
      <c r="AU159" s="262" t="s">
        <v>79</v>
      </c>
      <c r="AV159" s="14" t="s">
        <v>163</v>
      </c>
      <c r="AW159" s="14" t="s">
        <v>34</v>
      </c>
      <c r="AX159" s="14" t="s">
        <v>21</v>
      </c>
      <c r="AY159" s="262" t="s">
        <v>156</v>
      </c>
    </row>
    <row r="160" s="1" customFormat="1" ht="16.5" customHeight="1">
      <c r="B160" s="37"/>
      <c r="C160" s="263" t="s">
        <v>240</v>
      </c>
      <c r="D160" s="263" t="s">
        <v>297</v>
      </c>
      <c r="E160" s="264" t="s">
        <v>2061</v>
      </c>
      <c r="F160" s="265" t="s">
        <v>2062</v>
      </c>
      <c r="G160" s="266" t="s">
        <v>519</v>
      </c>
      <c r="H160" s="267">
        <v>416</v>
      </c>
      <c r="I160" s="268"/>
      <c r="J160" s="269">
        <f>ROUND(I160*H160,2)</f>
        <v>0</v>
      </c>
      <c r="K160" s="265" t="s">
        <v>1</v>
      </c>
      <c r="L160" s="270"/>
      <c r="M160" s="271" t="s">
        <v>1</v>
      </c>
      <c r="N160" s="272" t="s">
        <v>42</v>
      </c>
      <c r="O160" s="78"/>
      <c r="P160" s="224">
        <f>O160*H160</f>
        <v>0</v>
      </c>
      <c r="Q160" s="224">
        <v>0.00011</v>
      </c>
      <c r="R160" s="224">
        <f>Q160*H160</f>
        <v>0.045760000000000002</v>
      </c>
      <c r="S160" s="224">
        <v>0</v>
      </c>
      <c r="T160" s="225">
        <f>S160*H160</f>
        <v>0</v>
      </c>
      <c r="AR160" s="16" t="s">
        <v>221</v>
      </c>
      <c r="AT160" s="16" t="s">
        <v>297</v>
      </c>
      <c r="AU160" s="16" t="s">
        <v>79</v>
      </c>
      <c r="AY160" s="16" t="s">
        <v>156</v>
      </c>
      <c r="BE160" s="226">
        <f>IF(N160="základní",J160,0)</f>
        <v>0</v>
      </c>
      <c r="BF160" s="226">
        <f>IF(N160="snížená",J160,0)</f>
        <v>0</v>
      </c>
      <c r="BG160" s="226">
        <f>IF(N160="zákl. přenesená",J160,0)</f>
        <v>0</v>
      </c>
      <c r="BH160" s="226">
        <f>IF(N160="sníž. přenesená",J160,0)</f>
        <v>0</v>
      </c>
      <c r="BI160" s="226">
        <f>IF(N160="nulová",J160,0)</f>
        <v>0</v>
      </c>
      <c r="BJ160" s="16" t="s">
        <v>21</v>
      </c>
      <c r="BK160" s="226">
        <f>ROUND(I160*H160,2)</f>
        <v>0</v>
      </c>
      <c r="BL160" s="16" t="s">
        <v>163</v>
      </c>
      <c r="BM160" s="16" t="s">
        <v>2063</v>
      </c>
    </row>
    <row r="161" s="1" customFormat="1">
      <c r="B161" s="37"/>
      <c r="C161" s="38"/>
      <c r="D161" s="227" t="s">
        <v>165</v>
      </c>
      <c r="E161" s="38"/>
      <c r="F161" s="228" t="s">
        <v>2062</v>
      </c>
      <c r="G161" s="38"/>
      <c r="H161" s="38"/>
      <c r="I161" s="142"/>
      <c r="J161" s="38"/>
      <c r="K161" s="38"/>
      <c r="L161" s="42"/>
      <c r="M161" s="229"/>
      <c r="N161" s="78"/>
      <c r="O161" s="78"/>
      <c r="P161" s="78"/>
      <c r="Q161" s="78"/>
      <c r="R161" s="78"/>
      <c r="S161" s="78"/>
      <c r="T161" s="79"/>
      <c r="AT161" s="16" t="s">
        <v>165</v>
      </c>
      <c r="AU161" s="16" t="s">
        <v>79</v>
      </c>
    </row>
    <row r="162" s="12" customFormat="1">
      <c r="B162" s="231"/>
      <c r="C162" s="232"/>
      <c r="D162" s="227" t="s">
        <v>169</v>
      </c>
      <c r="E162" s="233" t="s">
        <v>1</v>
      </c>
      <c r="F162" s="234" t="s">
        <v>2028</v>
      </c>
      <c r="G162" s="232"/>
      <c r="H162" s="233" t="s">
        <v>1</v>
      </c>
      <c r="I162" s="235"/>
      <c r="J162" s="232"/>
      <c r="K162" s="232"/>
      <c r="L162" s="236"/>
      <c r="M162" s="237"/>
      <c r="N162" s="238"/>
      <c r="O162" s="238"/>
      <c r="P162" s="238"/>
      <c r="Q162" s="238"/>
      <c r="R162" s="238"/>
      <c r="S162" s="238"/>
      <c r="T162" s="239"/>
      <c r="AT162" s="240" t="s">
        <v>169</v>
      </c>
      <c r="AU162" s="240" t="s">
        <v>79</v>
      </c>
      <c r="AV162" s="12" t="s">
        <v>21</v>
      </c>
      <c r="AW162" s="12" t="s">
        <v>34</v>
      </c>
      <c r="AX162" s="12" t="s">
        <v>71</v>
      </c>
      <c r="AY162" s="240" t="s">
        <v>156</v>
      </c>
    </row>
    <row r="163" s="13" customFormat="1">
      <c r="B163" s="241"/>
      <c r="C163" s="242"/>
      <c r="D163" s="227" t="s">
        <v>169</v>
      </c>
      <c r="E163" s="243" t="s">
        <v>1</v>
      </c>
      <c r="F163" s="244" t="s">
        <v>1596</v>
      </c>
      <c r="G163" s="242"/>
      <c r="H163" s="245">
        <v>412</v>
      </c>
      <c r="I163" s="246"/>
      <c r="J163" s="242"/>
      <c r="K163" s="242"/>
      <c r="L163" s="247"/>
      <c r="M163" s="248"/>
      <c r="N163" s="249"/>
      <c r="O163" s="249"/>
      <c r="P163" s="249"/>
      <c r="Q163" s="249"/>
      <c r="R163" s="249"/>
      <c r="S163" s="249"/>
      <c r="T163" s="250"/>
      <c r="AT163" s="251" t="s">
        <v>169</v>
      </c>
      <c r="AU163" s="251" t="s">
        <v>79</v>
      </c>
      <c r="AV163" s="13" t="s">
        <v>79</v>
      </c>
      <c r="AW163" s="13" t="s">
        <v>34</v>
      </c>
      <c r="AX163" s="13" t="s">
        <v>71</v>
      </c>
      <c r="AY163" s="251" t="s">
        <v>156</v>
      </c>
    </row>
    <row r="164" s="12" customFormat="1">
      <c r="B164" s="231"/>
      <c r="C164" s="232"/>
      <c r="D164" s="227" t="s">
        <v>169</v>
      </c>
      <c r="E164" s="233" t="s">
        <v>1</v>
      </c>
      <c r="F164" s="234" t="s">
        <v>2030</v>
      </c>
      <c r="G164" s="232"/>
      <c r="H164" s="233" t="s">
        <v>1</v>
      </c>
      <c r="I164" s="235"/>
      <c r="J164" s="232"/>
      <c r="K164" s="232"/>
      <c r="L164" s="236"/>
      <c r="M164" s="237"/>
      <c r="N164" s="238"/>
      <c r="O164" s="238"/>
      <c r="P164" s="238"/>
      <c r="Q164" s="238"/>
      <c r="R164" s="238"/>
      <c r="S164" s="238"/>
      <c r="T164" s="239"/>
      <c r="AT164" s="240" t="s">
        <v>169</v>
      </c>
      <c r="AU164" s="240" t="s">
        <v>79</v>
      </c>
      <c r="AV164" s="12" t="s">
        <v>21</v>
      </c>
      <c r="AW164" s="12" t="s">
        <v>34</v>
      </c>
      <c r="AX164" s="12" t="s">
        <v>71</v>
      </c>
      <c r="AY164" s="240" t="s">
        <v>156</v>
      </c>
    </row>
    <row r="165" s="13" customFormat="1">
      <c r="B165" s="241"/>
      <c r="C165" s="242"/>
      <c r="D165" s="227" t="s">
        <v>169</v>
      </c>
      <c r="E165" s="243" t="s">
        <v>1</v>
      </c>
      <c r="F165" s="244" t="s">
        <v>778</v>
      </c>
      <c r="G165" s="242"/>
      <c r="H165" s="245">
        <v>4</v>
      </c>
      <c r="I165" s="246"/>
      <c r="J165" s="242"/>
      <c r="K165" s="242"/>
      <c r="L165" s="247"/>
      <c r="M165" s="248"/>
      <c r="N165" s="249"/>
      <c r="O165" s="249"/>
      <c r="P165" s="249"/>
      <c r="Q165" s="249"/>
      <c r="R165" s="249"/>
      <c r="S165" s="249"/>
      <c r="T165" s="250"/>
      <c r="AT165" s="251" t="s">
        <v>169</v>
      </c>
      <c r="AU165" s="251" t="s">
        <v>79</v>
      </c>
      <c r="AV165" s="13" t="s">
        <v>79</v>
      </c>
      <c r="AW165" s="13" t="s">
        <v>34</v>
      </c>
      <c r="AX165" s="13" t="s">
        <v>71</v>
      </c>
      <c r="AY165" s="251" t="s">
        <v>156</v>
      </c>
    </row>
    <row r="166" s="14" customFormat="1">
      <c r="B166" s="252"/>
      <c r="C166" s="253"/>
      <c r="D166" s="227" t="s">
        <v>169</v>
      </c>
      <c r="E166" s="254" t="s">
        <v>1</v>
      </c>
      <c r="F166" s="255" t="s">
        <v>174</v>
      </c>
      <c r="G166" s="253"/>
      <c r="H166" s="256">
        <v>416</v>
      </c>
      <c r="I166" s="257"/>
      <c r="J166" s="253"/>
      <c r="K166" s="253"/>
      <c r="L166" s="258"/>
      <c r="M166" s="259"/>
      <c r="N166" s="260"/>
      <c r="O166" s="260"/>
      <c r="P166" s="260"/>
      <c r="Q166" s="260"/>
      <c r="R166" s="260"/>
      <c r="S166" s="260"/>
      <c r="T166" s="261"/>
      <c r="AT166" s="262" t="s">
        <v>169</v>
      </c>
      <c r="AU166" s="262" t="s">
        <v>79</v>
      </c>
      <c r="AV166" s="14" t="s">
        <v>163</v>
      </c>
      <c r="AW166" s="14" t="s">
        <v>34</v>
      </c>
      <c r="AX166" s="14" t="s">
        <v>21</v>
      </c>
      <c r="AY166" s="262" t="s">
        <v>156</v>
      </c>
    </row>
    <row r="167" s="1" customFormat="1" ht="22.5" customHeight="1">
      <c r="B167" s="37"/>
      <c r="C167" s="263" t="s">
        <v>248</v>
      </c>
      <c r="D167" s="263" t="s">
        <v>297</v>
      </c>
      <c r="E167" s="264" t="s">
        <v>741</v>
      </c>
      <c r="F167" s="265" t="s">
        <v>742</v>
      </c>
      <c r="G167" s="266" t="s">
        <v>519</v>
      </c>
      <c r="H167" s="267">
        <v>156</v>
      </c>
      <c r="I167" s="268"/>
      <c r="J167" s="269">
        <f>ROUND(I167*H167,2)</f>
        <v>0</v>
      </c>
      <c r="K167" s="265" t="s">
        <v>705</v>
      </c>
      <c r="L167" s="270"/>
      <c r="M167" s="271" t="s">
        <v>1</v>
      </c>
      <c r="N167" s="272" t="s">
        <v>42</v>
      </c>
      <c r="O167" s="78"/>
      <c r="P167" s="224">
        <f>O167*H167</f>
        <v>0</v>
      </c>
      <c r="Q167" s="224">
        <v>0.00018000000000000001</v>
      </c>
      <c r="R167" s="224">
        <f>Q167*H167</f>
        <v>0.028080000000000001</v>
      </c>
      <c r="S167" s="224">
        <v>0</v>
      </c>
      <c r="T167" s="225">
        <f>S167*H167</f>
        <v>0</v>
      </c>
      <c r="AR167" s="16" t="s">
        <v>221</v>
      </c>
      <c r="AT167" s="16" t="s">
        <v>297</v>
      </c>
      <c r="AU167" s="16" t="s">
        <v>79</v>
      </c>
      <c r="AY167" s="16" t="s">
        <v>156</v>
      </c>
      <c r="BE167" s="226">
        <f>IF(N167="základní",J167,0)</f>
        <v>0</v>
      </c>
      <c r="BF167" s="226">
        <f>IF(N167="snížená",J167,0)</f>
        <v>0</v>
      </c>
      <c r="BG167" s="226">
        <f>IF(N167="zákl. přenesená",J167,0)</f>
        <v>0</v>
      </c>
      <c r="BH167" s="226">
        <f>IF(N167="sníž. přenesená",J167,0)</f>
        <v>0</v>
      </c>
      <c r="BI167" s="226">
        <f>IF(N167="nulová",J167,0)</f>
        <v>0</v>
      </c>
      <c r="BJ167" s="16" t="s">
        <v>21</v>
      </c>
      <c r="BK167" s="226">
        <f>ROUND(I167*H167,2)</f>
        <v>0</v>
      </c>
      <c r="BL167" s="16" t="s">
        <v>163</v>
      </c>
      <c r="BM167" s="16" t="s">
        <v>2064</v>
      </c>
    </row>
    <row r="168" s="1" customFormat="1">
      <c r="B168" s="37"/>
      <c r="C168" s="38"/>
      <c r="D168" s="227" t="s">
        <v>165</v>
      </c>
      <c r="E168" s="38"/>
      <c r="F168" s="228" t="s">
        <v>742</v>
      </c>
      <c r="G168" s="38"/>
      <c r="H168" s="38"/>
      <c r="I168" s="142"/>
      <c r="J168" s="38"/>
      <c r="K168" s="38"/>
      <c r="L168" s="42"/>
      <c r="M168" s="229"/>
      <c r="N168" s="78"/>
      <c r="O168" s="78"/>
      <c r="P168" s="78"/>
      <c r="Q168" s="78"/>
      <c r="R168" s="78"/>
      <c r="S168" s="78"/>
      <c r="T168" s="79"/>
      <c r="AT168" s="16" t="s">
        <v>165</v>
      </c>
      <c r="AU168" s="16" t="s">
        <v>79</v>
      </c>
    </row>
    <row r="169" s="12" customFormat="1">
      <c r="B169" s="231"/>
      <c r="C169" s="232"/>
      <c r="D169" s="227" t="s">
        <v>169</v>
      </c>
      <c r="E169" s="233" t="s">
        <v>1</v>
      </c>
      <c r="F169" s="234" t="s">
        <v>2032</v>
      </c>
      <c r="G169" s="232"/>
      <c r="H169" s="233" t="s">
        <v>1</v>
      </c>
      <c r="I169" s="235"/>
      <c r="J169" s="232"/>
      <c r="K169" s="232"/>
      <c r="L169" s="236"/>
      <c r="M169" s="237"/>
      <c r="N169" s="238"/>
      <c r="O169" s="238"/>
      <c r="P169" s="238"/>
      <c r="Q169" s="238"/>
      <c r="R169" s="238"/>
      <c r="S169" s="238"/>
      <c r="T169" s="239"/>
      <c r="AT169" s="240" t="s">
        <v>169</v>
      </c>
      <c r="AU169" s="240" t="s">
        <v>79</v>
      </c>
      <c r="AV169" s="12" t="s">
        <v>21</v>
      </c>
      <c r="AW169" s="12" t="s">
        <v>34</v>
      </c>
      <c r="AX169" s="12" t="s">
        <v>71</v>
      </c>
      <c r="AY169" s="240" t="s">
        <v>156</v>
      </c>
    </row>
    <row r="170" s="13" customFormat="1">
      <c r="B170" s="241"/>
      <c r="C170" s="242"/>
      <c r="D170" s="227" t="s">
        <v>169</v>
      </c>
      <c r="E170" s="243" t="s">
        <v>1</v>
      </c>
      <c r="F170" s="244" t="s">
        <v>2065</v>
      </c>
      <c r="G170" s="242"/>
      <c r="H170" s="245">
        <v>156</v>
      </c>
      <c r="I170" s="246"/>
      <c r="J170" s="242"/>
      <c r="K170" s="242"/>
      <c r="L170" s="247"/>
      <c r="M170" s="248"/>
      <c r="N170" s="249"/>
      <c r="O170" s="249"/>
      <c r="P170" s="249"/>
      <c r="Q170" s="249"/>
      <c r="R170" s="249"/>
      <c r="S170" s="249"/>
      <c r="T170" s="250"/>
      <c r="AT170" s="251" t="s">
        <v>169</v>
      </c>
      <c r="AU170" s="251" t="s">
        <v>79</v>
      </c>
      <c r="AV170" s="13" t="s">
        <v>79</v>
      </c>
      <c r="AW170" s="13" t="s">
        <v>34</v>
      </c>
      <c r="AX170" s="13" t="s">
        <v>71</v>
      </c>
      <c r="AY170" s="251" t="s">
        <v>156</v>
      </c>
    </row>
    <row r="171" s="14" customFormat="1">
      <c r="B171" s="252"/>
      <c r="C171" s="253"/>
      <c r="D171" s="227" t="s">
        <v>169</v>
      </c>
      <c r="E171" s="254" t="s">
        <v>1</v>
      </c>
      <c r="F171" s="255" t="s">
        <v>174</v>
      </c>
      <c r="G171" s="253"/>
      <c r="H171" s="256">
        <v>156</v>
      </c>
      <c r="I171" s="257"/>
      <c r="J171" s="253"/>
      <c r="K171" s="253"/>
      <c r="L171" s="258"/>
      <c r="M171" s="259"/>
      <c r="N171" s="260"/>
      <c r="O171" s="260"/>
      <c r="P171" s="260"/>
      <c r="Q171" s="260"/>
      <c r="R171" s="260"/>
      <c r="S171" s="260"/>
      <c r="T171" s="261"/>
      <c r="AT171" s="262" t="s">
        <v>169</v>
      </c>
      <c r="AU171" s="262" t="s">
        <v>79</v>
      </c>
      <c r="AV171" s="14" t="s">
        <v>163</v>
      </c>
      <c r="AW171" s="14" t="s">
        <v>34</v>
      </c>
      <c r="AX171" s="14" t="s">
        <v>21</v>
      </c>
      <c r="AY171" s="262" t="s">
        <v>156</v>
      </c>
    </row>
    <row r="172" s="1" customFormat="1" ht="16.5" customHeight="1">
      <c r="B172" s="37"/>
      <c r="C172" s="263" t="s">
        <v>253</v>
      </c>
      <c r="D172" s="263" t="s">
        <v>297</v>
      </c>
      <c r="E172" s="264" t="s">
        <v>2066</v>
      </c>
      <c r="F172" s="265" t="s">
        <v>2067</v>
      </c>
      <c r="G172" s="266" t="s">
        <v>519</v>
      </c>
      <c r="H172" s="267">
        <v>416</v>
      </c>
      <c r="I172" s="268"/>
      <c r="J172" s="269">
        <f>ROUND(I172*H172,2)</f>
        <v>0</v>
      </c>
      <c r="K172" s="265" t="s">
        <v>1</v>
      </c>
      <c r="L172" s="270"/>
      <c r="M172" s="271" t="s">
        <v>1</v>
      </c>
      <c r="N172" s="272" t="s">
        <v>42</v>
      </c>
      <c r="O172" s="78"/>
      <c r="P172" s="224">
        <f>O172*H172</f>
        <v>0</v>
      </c>
      <c r="Q172" s="224">
        <v>0.00020000000000000001</v>
      </c>
      <c r="R172" s="224">
        <f>Q172*H172</f>
        <v>0.08320000000000001</v>
      </c>
      <c r="S172" s="224">
        <v>0</v>
      </c>
      <c r="T172" s="225">
        <f>S172*H172</f>
        <v>0</v>
      </c>
      <c r="AR172" s="16" t="s">
        <v>221</v>
      </c>
      <c r="AT172" s="16" t="s">
        <v>297</v>
      </c>
      <c r="AU172" s="16" t="s">
        <v>79</v>
      </c>
      <c r="AY172" s="16" t="s">
        <v>156</v>
      </c>
      <c r="BE172" s="226">
        <f>IF(N172="základní",J172,0)</f>
        <v>0</v>
      </c>
      <c r="BF172" s="226">
        <f>IF(N172="snížená",J172,0)</f>
        <v>0</v>
      </c>
      <c r="BG172" s="226">
        <f>IF(N172="zákl. přenesená",J172,0)</f>
        <v>0</v>
      </c>
      <c r="BH172" s="226">
        <f>IF(N172="sníž. přenesená",J172,0)</f>
        <v>0</v>
      </c>
      <c r="BI172" s="226">
        <f>IF(N172="nulová",J172,0)</f>
        <v>0</v>
      </c>
      <c r="BJ172" s="16" t="s">
        <v>21</v>
      </c>
      <c r="BK172" s="226">
        <f>ROUND(I172*H172,2)</f>
        <v>0</v>
      </c>
      <c r="BL172" s="16" t="s">
        <v>163</v>
      </c>
      <c r="BM172" s="16" t="s">
        <v>2068</v>
      </c>
    </row>
    <row r="173" s="1" customFormat="1">
      <c r="B173" s="37"/>
      <c r="C173" s="38"/>
      <c r="D173" s="227" t="s">
        <v>165</v>
      </c>
      <c r="E173" s="38"/>
      <c r="F173" s="228" t="s">
        <v>2067</v>
      </c>
      <c r="G173" s="38"/>
      <c r="H173" s="38"/>
      <c r="I173" s="142"/>
      <c r="J173" s="38"/>
      <c r="K173" s="38"/>
      <c r="L173" s="42"/>
      <c r="M173" s="229"/>
      <c r="N173" s="78"/>
      <c r="O173" s="78"/>
      <c r="P173" s="78"/>
      <c r="Q173" s="78"/>
      <c r="R173" s="78"/>
      <c r="S173" s="78"/>
      <c r="T173" s="79"/>
      <c r="AT173" s="16" t="s">
        <v>165</v>
      </c>
      <c r="AU173" s="16" t="s">
        <v>79</v>
      </c>
    </row>
    <row r="174" s="12" customFormat="1">
      <c r="B174" s="231"/>
      <c r="C174" s="232"/>
      <c r="D174" s="227" t="s">
        <v>169</v>
      </c>
      <c r="E174" s="233" t="s">
        <v>1</v>
      </c>
      <c r="F174" s="234" t="s">
        <v>2028</v>
      </c>
      <c r="G174" s="232"/>
      <c r="H174" s="233" t="s">
        <v>1</v>
      </c>
      <c r="I174" s="235"/>
      <c r="J174" s="232"/>
      <c r="K174" s="232"/>
      <c r="L174" s="236"/>
      <c r="M174" s="237"/>
      <c r="N174" s="238"/>
      <c r="O174" s="238"/>
      <c r="P174" s="238"/>
      <c r="Q174" s="238"/>
      <c r="R174" s="238"/>
      <c r="S174" s="238"/>
      <c r="T174" s="239"/>
      <c r="AT174" s="240" t="s">
        <v>169</v>
      </c>
      <c r="AU174" s="240" t="s">
        <v>79</v>
      </c>
      <c r="AV174" s="12" t="s">
        <v>21</v>
      </c>
      <c r="AW174" s="12" t="s">
        <v>34</v>
      </c>
      <c r="AX174" s="12" t="s">
        <v>71</v>
      </c>
      <c r="AY174" s="240" t="s">
        <v>156</v>
      </c>
    </row>
    <row r="175" s="13" customFormat="1">
      <c r="B175" s="241"/>
      <c r="C175" s="242"/>
      <c r="D175" s="227" t="s">
        <v>169</v>
      </c>
      <c r="E175" s="243" t="s">
        <v>1</v>
      </c>
      <c r="F175" s="244" t="s">
        <v>1596</v>
      </c>
      <c r="G175" s="242"/>
      <c r="H175" s="245">
        <v>412</v>
      </c>
      <c r="I175" s="246"/>
      <c r="J175" s="242"/>
      <c r="K175" s="242"/>
      <c r="L175" s="247"/>
      <c r="M175" s="248"/>
      <c r="N175" s="249"/>
      <c r="O175" s="249"/>
      <c r="P175" s="249"/>
      <c r="Q175" s="249"/>
      <c r="R175" s="249"/>
      <c r="S175" s="249"/>
      <c r="T175" s="250"/>
      <c r="AT175" s="251" t="s">
        <v>169</v>
      </c>
      <c r="AU175" s="251" t="s">
        <v>79</v>
      </c>
      <c r="AV175" s="13" t="s">
        <v>79</v>
      </c>
      <c r="AW175" s="13" t="s">
        <v>34</v>
      </c>
      <c r="AX175" s="13" t="s">
        <v>71</v>
      </c>
      <c r="AY175" s="251" t="s">
        <v>156</v>
      </c>
    </row>
    <row r="176" s="12" customFormat="1">
      <c r="B176" s="231"/>
      <c r="C176" s="232"/>
      <c r="D176" s="227" t="s">
        <v>169</v>
      </c>
      <c r="E176" s="233" t="s">
        <v>1</v>
      </c>
      <c r="F176" s="234" t="s">
        <v>2030</v>
      </c>
      <c r="G176" s="232"/>
      <c r="H176" s="233" t="s">
        <v>1</v>
      </c>
      <c r="I176" s="235"/>
      <c r="J176" s="232"/>
      <c r="K176" s="232"/>
      <c r="L176" s="236"/>
      <c r="M176" s="237"/>
      <c r="N176" s="238"/>
      <c r="O176" s="238"/>
      <c r="P176" s="238"/>
      <c r="Q176" s="238"/>
      <c r="R176" s="238"/>
      <c r="S176" s="238"/>
      <c r="T176" s="239"/>
      <c r="AT176" s="240" t="s">
        <v>169</v>
      </c>
      <c r="AU176" s="240" t="s">
        <v>79</v>
      </c>
      <c r="AV176" s="12" t="s">
        <v>21</v>
      </c>
      <c r="AW176" s="12" t="s">
        <v>34</v>
      </c>
      <c r="AX176" s="12" t="s">
        <v>71</v>
      </c>
      <c r="AY176" s="240" t="s">
        <v>156</v>
      </c>
    </row>
    <row r="177" s="13" customFormat="1">
      <c r="B177" s="241"/>
      <c r="C177" s="242"/>
      <c r="D177" s="227" t="s">
        <v>169</v>
      </c>
      <c r="E177" s="243" t="s">
        <v>1</v>
      </c>
      <c r="F177" s="244" t="s">
        <v>778</v>
      </c>
      <c r="G177" s="242"/>
      <c r="H177" s="245">
        <v>4</v>
      </c>
      <c r="I177" s="246"/>
      <c r="J177" s="242"/>
      <c r="K177" s="242"/>
      <c r="L177" s="247"/>
      <c r="M177" s="248"/>
      <c r="N177" s="249"/>
      <c r="O177" s="249"/>
      <c r="P177" s="249"/>
      <c r="Q177" s="249"/>
      <c r="R177" s="249"/>
      <c r="S177" s="249"/>
      <c r="T177" s="250"/>
      <c r="AT177" s="251" t="s">
        <v>169</v>
      </c>
      <c r="AU177" s="251" t="s">
        <v>79</v>
      </c>
      <c r="AV177" s="13" t="s">
        <v>79</v>
      </c>
      <c r="AW177" s="13" t="s">
        <v>34</v>
      </c>
      <c r="AX177" s="13" t="s">
        <v>71</v>
      </c>
      <c r="AY177" s="251" t="s">
        <v>156</v>
      </c>
    </row>
    <row r="178" s="14" customFormat="1">
      <c r="B178" s="252"/>
      <c r="C178" s="253"/>
      <c r="D178" s="227" t="s">
        <v>169</v>
      </c>
      <c r="E178" s="254" t="s">
        <v>1</v>
      </c>
      <c r="F178" s="255" t="s">
        <v>174</v>
      </c>
      <c r="G178" s="253"/>
      <c r="H178" s="256">
        <v>416</v>
      </c>
      <c r="I178" s="257"/>
      <c r="J178" s="253"/>
      <c r="K178" s="253"/>
      <c r="L178" s="258"/>
      <c r="M178" s="259"/>
      <c r="N178" s="260"/>
      <c r="O178" s="260"/>
      <c r="P178" s="260"/>
      <c r="Q178" s="260"/>
      <c r="R178" s="260"/>
      <c r="S178" s="260"/>
      <c r="T178" s="261"/>
      <c r="AT178" s="262" t="s">
        <v>169</v>
      </c>
      <c r="AU178" s="262" t="s">
        <v>79</v>
      </c>
      <c r="AV178" s="14" t="s">
        <v>163</v>
      </c>
      <c r="AW178" s="14" t="s">
        <v>34</v>
      </c>
      <c r="AX178" s="14" t="s">
        <v>21</v>
      </c>
      <c r="AY178" s="262" t="s">
        <v>156</v>
      </c>
    </row>
    <row r="179" s="1" customFormat="1" ht="22.5" customHeight="1">
      <c r="B179" s="37"/>
      <c r="C179" s="215" t="s">
        <v>264</v>
      </c>
      <c r="D179" s="215" t="s">
        <v>158</v>
      </c>
      <c r="E179" s="216" t="s">
        <v>2069</v>
      </c>
      <c r="F179" s="217" t="s">
        <v>2070</v>
      </c>
      <c r="G179" s="218" t="s">
        <v>519</v>
      </c>
      <c r="H179" s="219">
        <v>49</v>
      </c>
      <c r="I179" s="220"/>
      <c r="J179" s="221">
        <f>ROUND(I179*H179,2)</f>
        <v>0</v>
      </c>
      <c r="K179" s="217" t="s">
        <v>705</v>
      </c>
      <c r="L179" s="42"/>
      <c r="M179" s="222" t="s">
        <v>1</v>
      </c>
      <c r="N179" s="223" t="s">
        <v>42</v>
      </c>
      <c r="O179" s="78"/>
      <c r="P179" s="224">
        <f>O179*H179</f>
        <v>0</v>
      </c>
      <c r="Q179" s="224">
        <v>0</v>
      </c>
      <c r="R179" s="224">
        <f>Q179*H179</f>
        <v>0</v>
      </c>
      <c r="S179" s="224">
        <v>0</v>
      </c>
      <c r="T179" s="225">
        <f>S179*H179</f>
        <v>0</v>
      </c>
      <c r="AR179" s="16" t="s">
        <v>163</v>
      </c>
      <c r="AT179" s="16" t="s">
        <v>158</v>
      </c>
      <c r="AU179" s="16" t="s">
        <v>79</v>
      </c>
      <c r="AY179" s="16" t="s">
        <v>156</v>
      </c>
      <c r="BE179" s="226">
        <f>IF(N179="základní",J179,0)</f>
        <v>0</v>
      </c>
      <c r="BF179" s="226">
        <f>IF(N179="snížená",J179,0)</f>
        <v>0</v>
      </c>
      <c r="BG179" s="226">
        <f>IF(N179="zákl. přenesená",J179,0)</f>
        <v>0</v>
      </c>
      <c r="BH179" s="226">
        <f>IF(N179="sníž. přenesená",J179,0)</f>
        <v>0</v>
      </c>
      <c r="BI179" s="226">
        <f>IF(N179="nulová",J179,0)</f>
        <v>0</v>
      </c>
      <c r="BJ179" s="16" t="s">
        <v>21</v>
      </c>
      <c r="BK179" s="226">
        <f>ROUND(I179*H179,2)</f>
        <v>0</v>
      </c>
      <c r="BL179" s="16" t="s">
        <v>163</v>
      </c>
      <c r="BM179" s="16" t="s">
        <v>2071</v>
      </c>
    </row>
    <row r="180" s="1" customFormat="1">
      <c r="B180" s="37"/>
      <c r="C180" s="38"/>
      <c r="D180" s="227" t="s">
        <v>165</v>
      </c>
      <c r="E180" s="38"/>
      <c r="F180" s="228" t="s">
        <v>2072</v>
      </c>
      <c r="G180" s="38"/>
      <c r="H180" s="38"/>
      <c r="I180" s="142"/>
      <c r="J180" s="38"/>
      <c r="K180" s="38"/>
      <c r="L180" s="42"/>
      <c r="M180" s="229"/>
      <c r="N180" s="78"/>
      <c r="O180" s="78"/>
      <c r="P180" s="78"/>
      <c r="Q180" s="78"/>
      <c r="R180" s="78"/>
      <c r="S180" s="78"/>
      <c r="T180" s="79"/>
      <c r="AT180" s="16" t="s">
        <v>165</v>
      </c>
      <c r="AU180" s="16" t="s">
        <v>79</v>
      </c>
    </row>
    <row r="181" s="1" customFormat="1">
      <c r="B181" s="37"/>
      <c r="C181" s="38"/>
      <c r="D181" s="227" t="s">
        <v>167</v>
      </c>
      <c r="E181" s="38"/>
      <c r="F181" s="230" t="s">
        <v>2073</v>
      </c>
      <c r="G181" s="38"/>
      <c r="H181" s="38"/>
      <c r="I181" s="142"/>
      <c r="J181" s="38"/>
      <c r="K181" s="38"/>
      <c r="L181" s="42"/>
      <c r="M181" s="229"/>
      <c r="N181" s="78"/>
      <c r="O181" s="78"/>
      <c r="P181" s="78"/>
      <c r="Q181" s="78"/>
      <c r="R181" s="78"/>
      <c r="S181" s="78"/>
      <c r="T181" s="79"/>
      <c r="AT181" s="16" t="s">
        <v>167</v>
      </c>
      <c r="AU181" s="16" t="s">
        <v>79</v>
      </c>
    </row>
    <row r="182" s="12" customFormat="1">
      <c r="B182" s="231"/>
      <c r="C182" s="232"/>
      <c r="D182" s="227" t="s">
        <v>169</v>
      </c>
      <c r="E182" s="233" t="s">
        <v>1</v>
      </c>
      <c r="F182" s="234" t="s">
        <v>2074</v>
      </c>
      <c r="G182" s="232"/>
      <c r="H182" s="233" t="s">
        <v>1</v>
      </c>
      <c r="I182" s="235"/>
      <c r="J182" s="232"/>
      <c r="K182" s="232"/>
      <c r="L182" s="236"/>
      <c r="M182" s="237"/>
      <c r="N182" s="238"/>
      <c r="O182" s="238"/>
      <c r="P182" s="238"/>
      <c r="Q182" s="238"/>
      <c r="R182" s="238"/>
      <c r="S182" s="238"/>
      <c r="T182" s="239"/>
      <c r="AT182" s="240" t="s">
        <v>169</v>
      </c>
      <c r="AU182" s="240" t="s">
        <v>79</v>
      </c>
      <c r="AV182" s="12" t="s">
        <v>21</v>
      </c>
      <c r="AW182" s="12" t="s">
        <v>34</v>
      </c>
      <c r="AX182" s="12" t="s">
        <v>71</v>
      </c>
      <c r="AY182" s="240" t="s">
        <v>156</v>
      </c>
    </row>
    <row r="183" s="13" customFormat="1">
      <c r="B183" s="241"/>
      <c r="C183" s="242"/>
      <c r="D183" s="227" t="s">
        <v>169</v>
      </c>
      <c r="E183" s="243" t="s">
        <v>1</v>
      </c>
      <c r="F183" s="244" t="s">
        <v>523</v>
      </c>
      <c r="G183" s="242"/>
      <c r="H183" s="245">
        <v>49</v>
      </c>
      <c r="I183" s="246"/>
      <c r="J183" s="242"/>
      <c r="K183" s="242"/>
      <c r="L183" s="247"/>
      <c r="M183" s="248"/>
      <c r="N183" s="249"/>
      <c r="O183" s="249"/>
      <c r="P183" s="249"/>
      <c r="Q183" s="249"/>
      <c r="R183" s="249"/>
      <c r="S183" s="249"/>
      <c r="T183" s="250"/>
      <c r="AT183" s="251" t="s">
        <v>169</v>
      </c>
      <c r="AU183" s="251" t="s">
        <v>79</v>
      </c>
      <c r="AV183" s="13" t="s">
        <v>79</v>
      </c>
      <c r="AW183" s="13" t="s">
        <v>34</v>
      </c>
      <c r="AX183" s="13" t="s">
        <v>21</v>
      </c>
      <c r="AY183" s="251" t="s">
        <v>156</v>
      </c>
    </row>
    <row r="184" s="1" customFormat="1" ht="22.5" customHeight="1">
      <c r="B184" s="37"/>
      <c r="C184" s="215" t="s">
        <v>8</v>
      </c>
      <c r="D184" s="215" t="s">
        <v>158</v>
      </c>
      <c r="E184" s="216" t="s">
        <v>2075</v>
      </c>
      <c r="F184" s="217" t="s">
        <v>2076</v>
      </c>
      <c r="G184" s="218" t="s">
        <v>519</v>
      </c>
      <c r="H184" s="219">
        <v>208</v>
      </c>
      <c r="I184" s="220"/>
      <c r="J184" s="221">
        <f>ROUND(I184*H184,2)</f>
        <v>0</v>
      </c>
      <c r="K184" s="217" t="s">
        <v>705</v>
      </c>
      <c r="L184" s="42"/>
      <c r="M184" s="222" t="s">
        <v>1</v>
      </c>
      <c r="N184" s="223" t="s">
        <v>42</v>
      </c>
      <c r="O184" s="78"/>
      <c r="P184" s="224">
        <f>O184*H184</f>
        <v>0</v>
      </c>
      <c r="Q184" s="224">
        <v>0</v>
      </c>
      <c r="R184" s="224">
        <f>Q184*H184</f>
        <v>0</v>
      </c>
      <c r="S184" s="224">
        <v>0</v>
      </c>
      <c r="T184" s="225">
        <f>S184*H184</f>
        <v>0</v>
      </c>
      <c r="AR184" s="16" t="s">
        <v>163</v>
      </c>
      <c r="AT184" s="16" t="s">
        <v>158</v>
      </c>
      <c r="AU184" s="16" t="s">
        <v>79</v>
      </c>
      <c r="AY184" s="16" t="s">
        <v>156</v>
      </c>
      <c r="BE184" s="226">
        <f>IF(N184="základní",J184,0)</f>
        <v>0</v>
      </c>
      <c r="BF184" s="226">
        <f>IF(N184="snížená",J184,0)</f>
        <v>0</v>
      </c>
      <c r="BG184" s="226">
        <f>IF(N184="zákl. přenesená",J184,0)</f>
        <v>0</v>
      </c>
      <c r="BH184" s="226">
        <f>IF(N184="sníž. přenesená",J184,0)</f>
        <v>0</v>
      </c>
      <c r="BI184" s="226">
        <f>IF(N184="nulová",J184,0)</f>
        <v>0</v>
      </c>
      <c r="BJ184" s="16" t="s">
        <v>21</v>
      </c>
      <c r="BK184" s="226">
        <f>ROUND(I184*H184,2)</f>
        <v>0</v>
      </c>
      <c r="BL184" s="16" t="s">
        <v>163</v>
      </c>
      <c r="BM184" s="16" t="s">
        <v>2077</v>
      </c>
    </row>
    <row r="185" s="1" customFormat="1">
      <c r="B185" s="37"/>
      <c r="C185" s="38"/>
      <c r="D185" s="227" t="s">
        <v>165</v>
      </c>
      <c r="E185" s="38"/>
      <c r="F185" s="228" t="s">
        <v>2078</v>
      </c>
      <c r="G185" s="38"/>
      <c r="H185" s="38"/>
      <c r="I185" s="142"/>
      <c r="J185" s="38"/>
      <c r="K185" s="38"/>
      <c r="L185" s="42"/>
      <c r="M185" s="229"/>
      <c r="N185" s="78"/>
      <c r="O185" s="78"/>
      <c r="P185" s="78"/>
      <c r="Q185" s="78"/>
      <c r="R185" s="78"/>
      <c r="S185" s="78"/>
      <c r="T185" s="79"/>
      <c r="AT185" s="16" t="s">
        <v>165</v>
      </c>
      <c r="AU185" s="16" t="s">
        <v>79</v>
      </c>
    </row>
    <row r="186" s="1" customFormat="1">
      <c r="B186" s="37"/>
      <c r="C186" s="38"/>
      <c r="D186" s="227" t="s">
        <v>167</v>
      </c>
      <c r="E186" s="38"/>
      <c r="F186" s="230" t="s">
        <v>2073</v>
      </c>
      <c r="G186" s="38"/>
      <c r="H186" s="38"/>
      <c r="I186" s="142"/>
      <c r="J186" s="38"/>
      <c r="K186" s="38"/>
      <c r="L186" s="42"/>
      <c r="M186" s="229"/>
      <c r="N186" s="78"/>
      <c r="O186" s="78"/>
      <c r="P186" s="78"/>
      <c r="Q186" s="78"/>
      <c r="R186" s="78"/>
      <c r="S186" s="78"/>
      <c r="T186" s="79"/>
      <c r="AT186" s="16" t="s">
        <v>167</v>
      </c>
      <c r="AU186" s="16" t="s">
        <v>79</v>
      </c>
    </row>
    <row r="187" s="12" customFormat="1">
      <c r="B187" s="231"/>
      <c r="C187" s="232"/>
      <c r="D187" s="227" t="s">
        <v>169</v>
      </c>
      <c r="E187" s="233" t="s">
        <v>1</v>
      </c>
      <c r="F187" s="234" t="s">
        <v>2079</v>
      </c>
      <c r="G187" s="232"/>
      <c r="H187" s="233" t="s">
        <v>1</v>
      </c>
      <c r="I187" s="235"/>
      <c r="J187" s="232"/>
      <c r="K187" s="232"/>
      <c r="L187" s="236"/>
      <c r="M187" s="237"/>
      <c r="N187" s="238"/>
      <c r="O187" s="238"/>
      <c r="P187" s="238"/>
      <c r="Q187" s="238"/>
      <c r="R187" s="238"/>
      <c r="S187" s="238"/>
      <c r="T187" s="239"/>
      <c r="AT187" s="240" t="s">
        <v>169</v>
      </c>
      <c r="AU187" s="240" t="s">
        <v>79</v>
      </c>
      <c r="AV187" s="12" t="s">
        <v>21</v>
      </c>
      <c r="AW187" s="12" t="s">
        <v>34</v>
      </c>
      <c r="AX187" s="12" t="s">
        <v>71</v>
      </c>
      <c r="AY187" s="240" t="s">
        <v>156</v>
      </c>
    </row>
    <row r="188" s="13" customFormat="1">
      <c r="B188" s="241"/>
      <c r="C188" s="242"/>
      <c r="D188" s="227" t="s">
        <v>169</v>
      </c>
      <c r="E188" s="243" t="s">
        <v>1</v>
      </c>
      <c r="F188" s="244" t="s">
        <v>2080</v>
      </c>
      <c r="G188" s="242"/>
      <c r="H188" s="245">
        <v>208</v>
      </c>
      <c r="I188" s="246"/>
      <c r="J188" s="242"/>
      <c r="K188" s="242"/>
      <c r="L188" s="247"/>
      <c r="M188" s="248"/>
      <c r="N188" s="249"/>
      <c r="O188" s="249"/>
      <c r="P188" s="249"/>
      <c r="Q188" s="249"/>
      <c r="R188" s="249"/>
      <c r="S188" s="249"/>
      <c r="T188" s="250"/>
      <c r="AT188" s="251" t="s">
        <v>169</v>
      </c>
      <c r="AU188" s="251" t="s">
        <v>79</v>
      </c>
      <c r="AV188" s="13" t="s">
        <v>79</v>
      </c>
      <c r="AW188" s="13" t="s">
        <v>34</v>
      </c>
      <c r="AX188" s="13" t="s">
        <v>21</v>
      </c>
      <c r="AY188" s="251" t="s">
        <v>156</v>
      </c>
    </row>
    <row r="189" s="1" customFormat="1" ht="22.5" customHeight="1">
      <c r="B189" s="37"/>
      <c r="C189" s="215" t="s">
        <v>279</v>
      </c>
      <c r="D189" s="215" t="s">
        <v>158</v>
      </c>
      <c r="E189" s="216" t="s">
        <v>2081</v>
      </c>
      <c r="F189" s="217" t="s">
        <v>2082</v>
      </c>
      <c r="G189" s="218" t="s">
        <v>786</v>
      </c>
      <c r="H189" s="219">
        <v>76</v>
      </c>
      <c r="I189" s="220"/>
      <c r="J189" s="221">
        <f>ROUND(I189*H189,2)</f>
        <v>0</v>
      </c>
      <c r="K189" s="217" t="s">
        <v>705</v>
      </c>
      <c r="L189" s="42"/>
      <c r="M189" s="222" t="s">
        <v>1</v>
      </c>
      <c r="N189" s="223" t="s">
        <v>42</v>
      </c>
      <c r="O189" s="78"/>
      <c r="P189" s="224">
        <f>O189*H189</f>
        <v>0</v>
      </c>
      <c r="Q189" s="224">
        <v>0</v>
      </c>
      <c r="R189" s="224">
        <f>Q189*H189</f>
        <v>0</v>
      </c>
      <c r="S189" s="224">
        <v>0</v>
      </c>
      <c r="T189" s="225">
        <f>S189*H189</f>
        <v>0</v>
      </c>
      <c r="AR189" s="16" t="s">
        <v>163</v>
      </c>
      <c r="AT189" s="16" t="s">
        <v>158</v>
      </c>
      <c r="AU189" s="16" t="s">
        <v>79</v>
      </c>
      <c r="AY189" s="16" t="s">
        <v>156</v>
      </c>
      <c r="BE189" s="226">
        <f>IF(N189="základní",J189,0)</f>
        <v>0</v>
      </c>
      <c r="BF189" s="226">
        <f>IF(N189="snížená",J189,0)</f>
        <v>0</v>
      </c>
      <c r="BG189" s="226">
        <f>IF(N189="zákl. přenesená",J189,0)</f>
        <v>0</v>
      </c>
      <c r="BH189" s="226">
        <f>IF(N189="sníž. přenesená",J189,0)</f>
        <v>0</v>
      </c>
      <c r="BI189" s="226">
        <f>IF(N189="nulová",J189,0)</f>
        <v>0</v>
      </c>
      <c r="BJ189" s="16" t="s">
        <v>21</v>
      </c>
      <c r="BK189" s="226">
        <f>ROUND(I189*H189,2)</f>
        <v>0</v>
      </c>
      <c r="BL189" s="16" t="s">
        <v>163</v>
      </c>
      <c r="BM189" s="16" t="s">
        <v>2083</v>
      </c>
    </row>
    <row r="190" s="1" customFormat="1">
      <c r="B190" s="37"/>
      <c r="C190" s="38"/>
      <c r="D190" s="227" t="s">
        <v>165</v>
      </c>
      <c r="E190" s="38"/>
      <c r="F190" s="228" t="s">
        <v>2084</v>
      </c>
      <c r="G190" s="38"/>
      <c r="H190" s="38"/>
      <c r="I190" s="142"/>
      <c r="J190" s="38"/>
      <c r="K190" s="38"/>
      <c r="L190" s="42"/>
      <c r="M190" s="229"/>
      <c r="N190" s="78"/>
      <c r="O190" s="78"/>
      <c r="P190" s="78"/>
      <c r="Q190" s="78"/>
      <c r="R190" s="78"/>
      <c r="S190" s="78"/>
      <c r="T190" s="79"/>
      <c r="AT190" s="16" t="s">
        <v>165</v>
      </c>
      <c r="AU190" s="16" t="s">
        <v>79</v>
      </c>
    </row>
    <row r="191" s="1" customFormat="1">
      <c r="B191" s="37"/>
      <c r="C191" s="38"/>
      <c r="D191" s="227" t="s">
        <v>167</v>
      </c>
      <c r="E191" s="38"/>
      <c r="F191" s="230" t="s">
        <v>2085</v>
      </c>
      <c r="G191" s="38"/>
      <c r="H191" s="38"/>
      <c r="I191" s="142"/>
      <c r="J191" s="38"/>
      <c r="K191" s="38"/>
      <c r="L191" s="42"/>
      <c r="M191" s="229"/>
      <c r="N191" s="78"/>
      <c r="O191" s="78"/>
      <c r="P191" s="78"/>
      <c r="Q191" s="78"/>
      <c r="R191" s="78"/>
      <c r="S191" s="78"/>
      <c r="T191" s="79"/>
      <c r="AT191" s="16" t="s">
        <v>167</v>
      </c>
      <c r="AU191" s="16" t="s">
        <v>79</v>
      </c>
    </row>
    <row r="192" s="12" customFormat="1">
      <c r="B192" s="231"/>
      <c r="C192" s="232"/>
      <c r="D192" s="227" t="s">
        <v>169</v>
      </c>
      <c r="E192" s="233" t="s">
        <v>1</v>
      </c>
      <c r="F192" s="234" t="s">
        <v>2086</v>
      </c>
      <c r="G192" s="232"/>
      <c r="H192" s="233" t="s">
        <v>1</v>
      </c>
      <c r="I192" s="235"/>
      <c r="J192" s="232"/>
      <c r="K192" s="232"/>
      <c r="L192" s="236"/>
      <c r="M192" s="237"/>
      <c r="N192" s="238"/>
      <c r="O192" s="238"/>
      <c r="P192" s="238"/>
      <c r="Q192" s="238"/>
      <c r="R192" s="238"/>
      <c r="S192" s="238"/>
      <c r="T192" s="239"/>
      <c r="AT192" s="240" t="s">
        <v>169</v>
      </c>
      <c r="AU192" s="240" t="s">
        <v>79</v>
      </c>
      <c r="AV192" s="12" t="s">
        <v>21</v>
      </c>
      <c r="AW192" s="12" t="s">
        <v>34</v>
      </c>
      <c r="AX192" s="12" t="s">
        <v>71</v>
      </c>
      <c r="AY192" s="240" t="s">
        <v>156</v>
      </c>
    </row>
    <row r="193" s="13" customFormat="1">
      <c r="B193" s="241"/>
      <c r="C193" s="242"/>
      <c r="D193" s="227" t="s">
        <v>169</v>
      </c>
      <c r="E193" s="243" t="s">
        <v>1</v>
      </c>
      <c r="F193" s="244" t="s">
        <v>2087</v>
      </c>
      <c r="G193" s="242"/>
      <c r="H193" s="245">
        <v>76</v>
      </c>
      <c r="I193" s="246"/>
      <c r="J193" s="242"/>
      <c r="K193" s="242"/>
      <c r="L193" s="247"/>
      <c r="M193" s="248"/>
      <c r="N193" s="249"/>
      <c r="O193" s="249"/>
      <c r="P193" s="249"/>
      <c r="Q193" s="249"/>
      <c r="R193" s="249"/>
      <c r="S193" s="249"/>
      <c r="T193" s="250"/>
      <c r="AT193" s="251" t="s">
        <v>169</v>
      </c>
      <c r="AU193" s="251" t="s">
        <v>79</v>
      </c>
      <c r="AV193" s="13" t="s">
        <v>79</v>
      </c>
      <c r="AW193" s="13" t="s">
        <v>34</v>
      </c>
      <c r="AX193" s="13" t="s">
        <v>21</v>
      </c>
      <c r="AY193" s="251" t="s">
        <v>156</v>
      </c>
    </row>
    <row r="194" s="1" customFormat="1" ht="22.5" customHeight="1">
      <c r="B194" s="37"/>
      <c r="C194" s="215" t="s">
        <v>288</v>
      </c>
      <c r="D194" s="215" t="s">
        <v>158</v>
      </c>
      <c r="E194" s="216" t="s">
        <v>2088</v>
      </c>
      <c r="F194" s="217" t="s">
        <v>2089</v>
      </c>
      <c r="G194" s="218" t="s">
        <v>519</v>
      </c>
      <c r="H194" s="219">
        <v>87</v>
      </c>
      <c r="I194" s="220"/>
      <c r="J194" s="221">
        <f>ROUND(I194*H194,2)</f>
        <v>0</v>
      </c>
      <c r="K194" s="217" t="s">
        <v>705</v>
      </c>
      <c r="L194" s="42"/>
      <c r="M194" s="222" t="s">
        <v>1</v>
      </c>
      <c r="N194" s="223" t="s">
        <v>42</v>
      </c>
      <c r="O194" s="78"/>
      <c r="P194" s="224">
        <f>O194*H194</f>
        <v>0</v>
      </c>
      <c r="Q194" s="224">
        <v>0</v>
      </c>
      <c r="R194" s="224">
        <f>Q194*H194</f>
        <v>0</v>
      </c>
      <c r="S194" s="224">
        <v>0</v>
      </c>
      <c r="T194" s="225">
        <f>S194*H194</f>
        <v>0</v>
      </c>
      <c r="AR194" s="16" t="s">
        <v>163</v>
      </c>
      <c r="AT194" s="16" t="s">
        <v>158</v>
      </c>
      <c r="AU194" s="16" t="s">
        <v>79</v>
      </c>
      <c r="AY194" s="16" t="s">
        <v>156</v>
      </c>
      <c r="BE194" s="226">
        <f>IF(N194="základní",J194,0)</f>
        <v>0</v>
      </c>
      <c r="BF194" s="226">
        <f>IF(N194="snížená",J194,0)</f>
        <v>0</v>
      </c>
      <c r="BG194" s="226">
        <f>IF(N194="zákl. přenesená",J194,0)</f>
        <v>0</v>
      </c>
      <c r="BH194" s="226">
        <f>IF(N194="sníž. přenesená",J194,0)</f>
        <v>0</v>
      </c>
      <c r="BI194" s="226">
        <f>IF(N194="nulová",J194,0)</f>
        <v>0</v>
      </c>
      <c r="BJ194" s="16" t="s">
        <v>21</v>
      </c>
      <c r="BK194" s="226">
        <f>ROUND(I194*H194,2)</f>
        <v>0</v>
      </c>
      <c r="BL194" s="16" t="s">
        <v>163</v>
      </c>
      <c r="BM194" s="16" t="s">
        <v>2090</v>
      </c>
    </row>
    <row r="195" s="1" customFormat="1">
      <c r="B195" s="37"/>
      <c r="C195" s="38"/>
      <c r="D195" s="227" t="s">
        <v>165</v>
      </c>
      <c r="E195" s="38"/>
      <c r="F195" s="228" t="s">
        <v>2091</v>
      </c>
      <c r="G195" s="38"/>
      <c r="H195" s="38"/>
      <c r="I195" s="142"/>
      <c r="J195" s="38"/>
      <c r="K195" s="38"/>
      <c r="L195" s="42"/>
      <c r="M195" s="229"/>
      <c r="N195" s="78"/>
      <c r="O195" s="78"/>
      <c r="P195" s="78"/>
      <c r="Q195" s="78"/>
      <c r="R195" s="78"/>
      <c r="S195" s="78"/>
      <c r="T195" s="79"/>
      <c r="AT195" s="16" t="s">
        <v>165</v>
      </c>
      <c r="AU195" s="16" t="s">
        <v>79</v>
      </c>
    </row>
    <row r="196" s="1" customFormat="1">
      <c r="B196" s="37"/>
      <c r="C196" s="38"/>
      <c r="D196" s="227" t="s">
        <v>167</v>
      </c>
      <c r="E196" s="38"/>
      <c r="F196" s="230" t="s">
        <v>2092</v>
      </c>
      <c r="G196" s="38"/>
      <c r="H196" s="38"/>
      <c r="I196" s="142"/>
      <c r="J196" s="38"/>
      <c r="K196" s="38"/>
      <c r="L196" s="42"/>
      <c r="M196" s="229"/>
      <c r="N196" s="78"/>
      <c r="O196" s="78"/>
      <c r="P196" s="78"/>
      <c r="Q196" s="78"/>
      <c r="R196" s="78"/>
      <c r="S196" s="78"/>
      <c r="T196" s="79"/>
      <c r="AT196" s="16" t="s">
        <v>167</v>
      </c>
      <c r="AU196" s="16" t="s">
        <v>79</v>
      </c>
    </row>
    <row r="197" s="1" customFormat="1" ht="22.5" customHeight="1">
      <c r="B197" s="37"/>
      <c r="C197" s="215" t="s">
        <v>296</v>
      </c>
      <c r="D197" s="215" t="s">
        <v>158</v>
      </c>
      <c r="E197" s="216" t="s">
        <v>2093</v>
      </c>
      <c r="F197" s="217" t="s">
        <v>2094</v>
      </c>
      <c r="G197" s="218" t="s">
        <v>185</v>
      </c>
      <c r="H197" s="219">
        <v>7.5999999999999996</v>
      </c>
      <c r="I197" s="220"/>
      <c r="J197" s="221">
        <f>ROUND(I197*H197,2)</f>
        <v>0</v>
      </c>
      <c r="K197" s="217" t="s">
        <v>705</v>
      </c>
      <c r="L197" s="42"/>
      <c r="M197" s="222" t="s">
        <v>1</v>
      </c>
      <c r="N197" s="223" t="s">
        <v>42</v>
      </c>
      <c r="O197" s="78"/>
      <c r="P197" s="224">
        <f>O197*H197</f>
        <v>0</v>
      </c>
      <c r="Q197" s="224">
        <v>0</v>
      </c>
      <c r="R197" s="224">
        <f>Q197*H197</f>
        <v>0</v>
      </c>
      <c r="S197" s="224">
        <v>0</v>
      </c>
      <c r="T197" s="225">
        <f>S197*H197</f>
        <v>0</v>
      </c>
      <c r="AR197" s="16" t="s">
        <v>163</v>
      </c>
      <c r="AT197" s="16" t="s">
        <v>158</v>
      </c>
      <c r="AU197" s="16" t="s">
        <v>79</v>
      </c>
      <c r="AY197" s="16" t="s">
        <v>156</v>
      </c>
      <c r="BE197" s="226">
        <f>IF(N197="základní",J197,0)</f>
        <v>0</v>
      </c>
      <c r="BF197" s="226">
        <f>IF(N197="snížená",J197,0)</f>
        <v>0</v>
      </c>
      <c r="BG197" s="226">
        <f>IF(N197="zákl. přenesená",J197,0)</f>
        <v>0</v>
      </c>
      <c r="BH197" s="226">
        <f>IF(N197="sníž. přenesená",J197,0)</f>
        <v>0</v>
      </c>
      <c r="BI197" s="226">
        <f>IF(N197="nulová",J197,0)</f>
        <v>0</v>
      </c>
      <c r="BJ197" s="16" t="s">
        <v>21</v>
      </c>
      <c r="BK197" s="226">
        <f>ROUND(I197*H197,2)</f>
        <v>0</v>
      </c>
      <c r="BL197" s="16" t="s">
        <v>163</v>
      </c>
      <c r="BM197" s="16" t="s">
        <v>2095</v>
      </c>
    </row>
    <row r="198" s="1" customFormat="1">
      <c r="B198" s="37"/>
      <c r="C198" s="38"/>
      <c r="D198" s="227" t="s">
        <v>165</v>
      </c>
      <c r="E198" s="38"/>
      <c r="F198" s="228" t="s">
        <v>2096</v>
      </c>
      <c r="G198" s="38"/>
      <c r="H198" s="38"/>
      <c r="I198" s="142"/>
      <c r="J198" s="38"/>
      <c r="K198" s="38"/>
      <c r="L198" s="42"/>
      <c r="M198" s="229"/>
      <c r="N198" s="78"/>
      <c r="O198" s="78"/>
      <c r="P198" s="78"/>
      <c r="Q198" s="78"/>
      <c r="R198" s="78"/>
      <c r="S198" s="78"/>
      <c r="T198" s="79"/>
      <c r="AT198" s="16" t="s">
        <v>165</v>
      </c>
      <c r="AU198" s="16" t="s">
        <v>79</v>
      </c>
    </row>
    <row r="199" s="1" customFormat="1">
      <c r="B199" s="37"/>
      <c r="C199" s="38"/>
      <c r="D199" s="227" t="s">
        <v>167</v>
      </c>
      <c r="E199" s="38"/>
      <c r="F199" s="230" t="s">
        <v>2097</v>
      </c>
      <c r="G199" s="38"/>
      <c r="H199" s="38"/>
      <c r="I199" s="142"/>
      <c r="J199" s="38"/>
      <c r="K199" s="38"/>
      <c r="L199" s="42"/>
      <c r="M199" s="229"/>
      <c r="N199" s="78"/>
      <c r="O199" s="78"/>
      <c r="P199" s="78"/>
      <c r="Q199" s="78"/>
      <c r="R199" s="78"/>
      <c r="S199" s="78"/>
      <c r="T199" s="79"/>
      <c r="AT199" s="16" t="s">
        <v>167</v>
      </c>
      <c r="AU199" s="16" t="s">
        <v>79</v>
      </c>
    </row>
    <row r="200" s="13" customFormat="1">
      <c r="B200" s="241"/>
      <c r="C200" s="242"/>
      <c r="D200" s="227" t="s">
        <v>169</v>
      </c>
      <c r="E200" s="243" t="s">
        <v>1</v>
      </c>
      <c r="F200" s="244" t="s">
        <v>2098</v>
      </c>
      <c r="G200" s="242"/>
      <c r="H200" s="245">
        <v>7.5999999999999996</v>
      </c>
      <c r="I200" s="246"/>
      <c r="J200" s="242"/>
      <c r="K200" s="242"/>
      <c r="L200" s="247"/>
      <c r="M200" s="248"/>
      <c r="N200" s="249"/>
      <c r="O200" s="249"/>
      <c r="P200" s="249"/>
      <c r="Q200" s="249"/>
      <c r="R200" s="249"/>
      <c r="S200" s="249"/>
      <c r="T200" s="250"/>
      <c r="AT200" s="251" t="s">
        <v>169</v>
      </c>
      <c r="AU200" s="251" t="s">
        <v>79</v>
      </c>
      <c r="AV200" s="13" t="s">
        <v>79</v>
      </c>
      <c r="AW200" s="13" t="s">
        <v>34</v>
      </c>
      <c r="AX200" s="13" t="s">
        <v>21</v>
      </c>
      <c r="AY200" s="251" t="s">
        <v>156</v>
      </c>
    </row>
    <row r="201" s="1" customFormat="1" ht="22.5" customHeight="1">
      <c r="B201" s="37"/>
      <c r="C201" s="215" t="s">
        <v>302</v>
      </c>
      <c r="D201" s="215" t="s">
        <v>158</v>
      </c>
      <c r="E201" s="216" t="s">
        <v>2099</v>
      </c>
      <c r="F201" s="217" t="s">
        <v>2100</v>
      </c>
      <c r="G201" s="218" t="s">
        <v>185</v>
      </c>
      <c r="H201" s="219">
        <v>313</v>
      </c>
      <c r="I201" s="220"/>
      <c r="J201" s="221">
        <f>ROUND(I201*H201,2)</f>
        <v>0</v>
      </c>
      <c r="K201" s="217" t="s">
        <v>705</v>
      </c>
      <c r="L201" s="42"/>
      <c r="M201" s="222" t="s">
        <v>1</v>
      </c>
      <c r="N201" s="223" t="s">
        <v>42</v>
      </c>
      <c r="O201" s="78"/>
      <c r="P201" s="224">
        <f>O201*H201</f>
        <v>0</v>
      </c>
      <c r="Q201" s="224">
        <v>0</v>
      </c>
      <c r="R201" s="224">
        <f>Q201*H201</f>
        <v>0</v>
      </c>
      <c r="S201" s="224">
        <v>0</v>
      </c>
      <c r="T201" s="225">
        <f>S201*H201</f>
        <v>0</v>
      </c>
      <c r="AR201" s="16" t="s">
        <v>163</v>
      </c>
      <c r="AT201" s="16" t="s">
        <v>158</v>
      </c>
      <c r="AU201" s="16" t="s">
        <v>79</v>
      </c>
      <c r="AY201" s="16" t="s">
        <v>156</v>
      </c>
      <c r="BE201" s="226">
        <f>IF(N201="základní",J201,0)</f>
        <v>0</v>
      </c>
      <c r="BF201" s="226">
        <f>IF(N201="snížená",J201,0)</f>
        <v>0</v>
      </c>
      <c r="BG201" s="226">
        <f>IF(N201="zákl. přenesená",J201,0)</f>
        <v>0</v>
      </c>
      <c r="BH201" s="226">
        <f>IF(N201="sníž. přenesená",J201,0)</f>
        <v>0</v>
      </c>
      <c r="BI201" s="226">
        <f>IF(N201="nulová",J201,0)</f>
        <v>0</v>
      </c>
      <c r="BJ201" s="16" t="s">
        <v>21</v>
      </c>
      <c r="BK201" s="226">
        <f>ROUND(I201*H201,2)</f>
        <v>0</v>
      </c>
      <c r="BL201" s="16" t="s">
        <v>163</v>
      </c>
      <c r="BM201" s="16" t="s">
        <v>2101</v>
      </c>
    </row>
    <row r="202" s="1" customFormat="1">
      <c r="B202" s="37"/>
      <c r="C202" s="38"/>
      <c r="D202" s="227" t="s">
        <v>165</v>
      </c>
      <c r="E202" s="38"/>
      <c r="F202" s="228" t="s">
        <v>2102</v>
      </c>
      <c r="G202" s="38"/>
      <c r="H202" s="38"/>
      <c r="I202" s="142"/>
      <c r="J202" s="38"/>
      <c r="K202" s="38"/>
      <c r="L202" s="42"/>
      <c r="M202" s="229"/>
      <c r="N202" s="78"/>
      <c r="O202" s="78"/>
      <c r="P202" s="78"/>
      <c r="Q202" s="78"/>
      <c r="R202" s="78"/>
      <c r="S202" s="78"/>
      <c r="T202" s="79"/>
      <c r="AT202" s="16" t="s">
        <v>165</v>
      </c>
      <c r="AU202" s="16" t="s">
        <v>79</v>
      </c>
    </row>
    <row r="203" s="1" customFormat="1">
      <c r="B203" s="37"/>
      <c r="C203" s="38"/>
      <c r="D203" s="227" t="s">
        <v>167</v>
      </c>
      <c r="E203" s="38"/>
      <c r="F203" s="230" t="s">
        <v>2103</v>
      </c>
      <c r="G203" s="38"/>
      <c r="H203" s="38"/>
      <c r="I203" s="142"/>
      <c r="J203" s="38"/>
      <c r="K203" s="38"/>
      <c r="L203" s="42"/>
      <c r="M203" s="229"/>
      <c r="N203" s="78"/>
      <c r="O203" s="78"/>
      <c r="P203" s="78"/>
      <c r="Q203" s="78"/>
      <c r="R203" s="78"/>
      <c r="S203" s="78"/>
      <c r="T203" s="79"/>
      <c r="AT203" s="16" t="s">
        <v>167</v>
      </c>
      <c r="AU203" s="16" t="s">
        <v>79</v>
      </c>
    </row>
    <row r="204" s="1" customFormat="1">
      <c r="B204" s="37"/>
      <c r="C204" s="38"/>
      <c r="D204" s="227" t="s">
        <v>189</v>
      </c>
      <c r="E204" s="38"/>
      <c r="F204" s="230" t="s">
        <v>2104</v>
      </c>
      <c r="G204" s="38"/>
      <c r="H204" s="38"/>
      <c r="I204" s="142"/>
      <c r="J204" s="38"/>
      <c r="K204" s="38"/>
      <c r="L204" s="42"/>
      <c r="M204" s="229"/>
      <c r="N204" s="78"/>
      <c r="O204" s="78"/>
      <c r="P204" s="78"/>
      <c r="Q204" s="78"/>
      <c r="R204" s="78"/>
      <c r="S204" s="78"/>
      <c r="T204" s="79"/>
      <c r="AT204" s="16" t="s">
        <v>189</v>
      </c>
      <c r="AU204" s="16" t="s">
        <v>79</v>
      </c>
    </row>
    <row r="205" s="12" customFormat="1">
      <c r="B205" s="231"/>
      <c r="C205" s="232"/>
      <c r="D205" s="227" t="s">
        <v>169</v>
      </c>
      <c r="E205" s="233" t="s">
        <v>1</v>
      </c>
      <c r="F205" s="234" t="s">
        <v>2105</v>
      </c>
      <c r="G205" s="232"/>
      <c r="H205" s="233" t="s">
        <v>1</v>
      </c>
      <c r="I205" s="235"/>
      <c r="J205" s="232"/>
      <c r="K205" s="232"/>
      <c r="L205" s="236"/>
      <c r="M205" s="237"/>
      <c r="N205" s="238"/>
      <c r="O205" s="238"/>
      <c r="P205" s="238"/>
      <c r="Q205" s="238"/>
      <c r="R205" s="238"/>
      <c r="S205" s="238"/>
      <c r="T205" s="239"/>
      <c r="AT205" s="240" t="s">
        <v>169</v>
      </c>
      <c r="AU205" s="240" t="s">
        <v>79</v>
      </c>
      <c r="AV205" s="12" t="s">
        <v>21</v>
      </c>
      <c r="AW205" s="12" t="s">
        <v>34</v>
      </c>
      <c r="AX205" s="12" t="s">
        <v>71</v>
      </c>
      <c r="AY205" s="240" t="s">
        <v>156</v>
      </c>
    </row>
    <row r="206" s="13" customFormat="1">
      <c r="B206" s="241"/>
      <c r="C206" s="242"/>
      <c r="D206" s="227" t="s">
        <v>169</v>
      </c>
      <c r="E206" s="243" t="s">
        <v>1</v>
      </c>
      <c r="F206" s="244" t="s">
        <v>2106</v>
      </c>
      <c r="G206" s="242"/>
      <c r="H206" s="245">
        <v>43.600000000000001</v>
      </c>
      <c r="I206" s="246"/>
      <c r="J206" s="242"/>
      <c r="K206" s="242"/>
      <c r="L206" s="247"/>
      <c r="M206" s="248"/>
      <c r="N206" s="249"/>
      <c r="O206" s="249"/>
      <c r="P206" s="249"/>
      <c r="Q206" s="249"/>
      <c r="R206" s="249"/>
      <c r="S206" s="249"/>
      <c r="T206" s="250"/>
      <c r="AT206" s="251" t="s">
        <v>169</v>
      </c>
      <c r="AU206" s="251" t="s">
        <v>79</v>
      </c>
      <c r="AV206" s="13" t="s">
        <v>79</v>
      </c>
      <c r="AW206" s="13" t="s">
        <v>34</v>
      </c>
      <c r="AX206" s="13" t="s">
        <v>71</v>
      </c>
      <c r="AY206" s="251" t="s">
        <v>156</v>
      </c>
    </row>
    <row r="207" s="12" customFormat="1">
      <c r="B207" s="231"/>
      <c r="C207" s="232"/>
      <c r="D207" s="227" t="s">
        <v>169</v>
      </c>
      <c r="E207" s="233" t="s">
        <v>1</v>
      </c>
      <c r="F207" s="234" t="s">
        <v>2107</v>
      </c>
      <c r="G207" s="232"/>
      <c r="H207" s="233" t="s">
        <v>1</v>
      </c>
      <c r="I207" s="235"/>
      <c r="J207" s="232"/>
      <c r="K207" s="232"/>
      <c r="L207" s="236"/>
      <c r="M207" s="237"/>
      <c r="N207" s="238"/>
      <c r="O207" s="238"/>
      <c r="P207" s="238"/>
      <c r="Q207" s="238"/>
      <c r="R207" s="238"/>
      <c r="S207" s="238"/>
      <c r="T207" s="239"/>
      <c r="AT207" s="240" t="s">
        <v>169</v>
      </c>
      <c r="AU207" s="240" t="s">
        <v>79</v>
      </c>
      <c r="AV207" s="12" t="s">
        <v>21</v>
      </c>
      <c r="AW207" s="12" t="s">
        <v>34</v>
      </c>
      <c r="AX207" s="12" t="s">
        <v>71</v>
      </c>
      <c r="AY207" s="240" t="s">
        <v>156</v>
      </c>
    </row>
    <row r="208" s="13" customFormat="1">
      <c r="B208" s="241"/>
      <c r="C208" s="242"/>
      <c r="D208" s="227" t="s">
        <v>169</v>
      </c>
      <c r="E208" s="243" t="s">
        <v>1</v>
      </c>
      <c r="F208" s="244" t="s">
        <v>2108</v>
      </c>
      <c r="G208" s="242"/>
      <c r="H208" s="245">
        <v>253</v>
      </c>
      <c r="I208" s="246"/>
      <c r="J208" s="242"/>
      <c r="K208" s="242"/>
      <c r="L208" s="247"/>
      <c r="M208" s="248"/>
      <c r="N208" s="249"/>
      <c r="O208" s="249"/>
      <c r="P208" s="249"/>
      <c r="Q208" s="249"/>
      <c r="R208" s="249"/>
      <c r="S208" s="249"/>
      <c r="T208" s="250"/>
      <c r="AT208" s="251" t="s">
        <v>169</v>
      </c>
      <c r="AU208" s="251" t="s">
        <v>79</v>
      </c>
      <c r="AV208" s="13" t="s">
        <v>79</v>
      </c>
      <c r="AW208" s="13" t="s">
        <v>34</v>
      </c>
      <c r="AX208" s="13" t="s">
        <v>71</v>
      </c>
      <c r="AY208" s="251" t="s">
        <v>156</v>
      </c>
    </row>
    <row r="209" s="12" customFormat="1">
      <c r="B209" s="231"/>
      <c r="C209" s="232"/>
      <c r="D209" s="227" t="s">
        <v>169</v>
      </c>
      <c r="E209" s="233" t="s">
        <v>1</v>
      </c>
      <c r="F209" s="234" t="s">
        <v>2109</v>
      </c>
      <c r="G209" s="232"/>
      <c r="H209" s="233" t="s">
        <v>1</v>
      </c>
      <c r="I209" s="235"/>
      <c r="J209" s="232"/>
      <c r="K209" s="232"/>
      <c r="L209" s="236"/>
      <c r="M209" s="237"/>
      <c r="N209" s="238"/>
      <c r="O209" s="238"/>
      <c r="P209" s="238"/>
      <c r="Q209" s="238"/>
      <c r="R209" s="238"/>
      <c r="S209" s="238"/>
      <c r="T209" s="239"/>
      <c r="AT209" s="240" t="s">
        <v>169</v>
      </c>
      <c r="AU209" s="240" t="s">
        <v>79</v>
      </c>
      <c r="AV209" s="12" t="s">
        <v>21</v>
      </c>
      <c r="AW209" s="12" t="s">
        <v>34</v>
      </c>
      <c r="AX209" s="12" t="s">
        <v>71</v>
      </c>
      <c r="AY209" s="240" t="s">
        <v>156</v>
      </c>
    </row>
    <row r="210" s="13" customFormat="1">
      <c r="B210" s="241"/>
      <c r="C210" s="242"/>
      <c r="D210" s="227" t="s">
        <v>169</v>
      </c>
      <c r="E210" s="243" t="s">
        <v>1</v>
      </c>
      <c r="F210" s="244" t="s">
        <v>2110</v>
      </c>
      <c r="G210" s="242"/>
      <c r="H210" s="245">
        <v>16.399999999999999</v>
      </c>
      <c r="I210" s="246"/>
      <c r="J210" s="242"/>
      <c r="K210" s="242"/>
      <c r="L210" s="247"/>
      <c r="M210" s="248"/>
      <c r="N210" s="249"/>
      <c r="O210" s="249"/>
      <c r="P210" s="249"/>
      <c r="Q210" s="249"/>
      <c r="R210" s="249"/>
      <c r="S210" s="249"/>
      <c r="T210" s="250"/>
      <c r="AT210" s="251" t="s">
        <v>169</v>
      </c>
      <c r="AU210" s="251" t="s">
        <v>79</v>
      </c>
      <c r="AV210" s="13" t="s">
        <v>79</v>
      </c>
      <c r="AW210" s="13" t="s">
        <v>34</v>
      </c>
      <c r="AX210" s="13" t="s">
        <v>71</v>
      </c>
      <c r="AY210" s="251" t="s">
        <v>156</v>
      </c>
    </row>
    <row r="211" s="14" customFormat="1">
      <c r="B211" s="252"/>
      <c r="C211" s="253"/>
      <c r="D211" s="227" t="s">
        <v>169</v>
      </c>
      <c r="E211" s="254" t="s">
        <v>1</v>
      </c>
      <c r="F211" s="255" t="s">
        <v>174</v>
      </c>
      <c r="G211" s="253"/>
      <c r="H211" s="256">
        <v>313</v>
      </c>
      <c r="I211" s="257"/>
      <c r="J211" s="253"/>
      <c r="K211" s="253"/>
      <c r="L211" s="258"/>
      <c r="M211" s="259"/>
      <c r="N211" s="260"/>
      <c r="O211" s="260"/>
      <c r="P211" s="260"/>
      <c r="Q211" s="260"/>
      <c r="R211" s="260"/>
      <c r="S211" s="260"/>
      <c r="T211" s="261"/>
      <c r="AT211" s="262" t="s">
        <v>169</v>
      </c>
      <c r="AU211" s="262" t="s">
        <v>79</v>
      </c>
      <c r="AV211" s="14" t="s">
        <v>163</v>
      </c>
      <c r="AW211" s="14" t="s">
        <v>34</v>
      </c>
      <c r="AX211" s="14" t="s">
        <v>21</v>
      </c>
      <c r="AY211" s="262" t="s">
        <v>156</v>
      </c>
    </row>
    <row r="212" s="1" customFormat="1" ht="22.5" customHeight="1">
      <c r="B212" s="37"/>
      <c r="C212" s="215" t="s">
        <v>309</v>
      </c>
      <c r="D212" s="215" t="s">
        <v>158</v>
      </c>
      <c r="E212" s="216" t="s">
        <v>2111</v>
      </c>
      <c r="F212" s="217" t="s">
        <v>2112</v>
      </c>
      <c r="G212" s="218" t="s">
        <v>519</v>
      </c>
      <c r="H212" s="219">
        <v>4</v>
      </c>
      <c r="I212" s="220"/>
      <c r="J212" s="221">
        <f>ROUND(I212*H212,2)</f>
        <v>0</v>
      </c>
      <c r="K212" s="217" t="s">
        <v>705</v>
      </c>
      <c r="L212" s="42"/>
      <c r="M212" s="222" t="s">
        <v>1</v>
      </c>
      <c r="N212" s="223" t="s">
        <v>42</v>
      </c>
      <c r="O212" s="78"/>
      <c r="P212" s="224">
        <f>O212*H212</f>
        <v>0</v>
      </c>
      <c r="Q212" s="224">
        <v>0</v>
      </c>
      <c r="R212" s="224">
        <f>Q212*H212</f>
        <v>0</v>
      </c>
      <c r="S212" s="224">
        <v>0</v>
      </c>
      <c r="T212" s="225">
        <f>S212*H212</f>
        <v>0</v>
      </c>
      <c r="AR212" s="16" t="s">
        <v>163</v>
      </c>
      <c r="AT212" s="16" t="s">
        <v>158</v>
      </c>
      <c r="AU212" s="16" t="s">
        <v>79</v>
      </c>
      <c r="AY212" s="16" t="s">
        <v>156</v>
      </c>
      <c r="BE212" s="226">
        <f>IF(N212="základní",J212,0)</f>
        <v>0</v>
      </c>
      <c r="BF212" s="226">
        <f>IF(N212="snížená",J212,0)</f>
        <v>0</v>
      </c>
      <c r="BG212" s="226">
        <f>IF(N212="zákl. přenesená",J212,0)</f>
        <v>0</v>
      </c>
      <c r="BH212" s="226">
        <f>IF(N212="sníž. přenesená",J212,0)</f>
        <v>0</v>
      </c>
      <c r="BI212" s="226">
        <f>IF(N212="nulová",J212,0)</f>
        <v>0</v>
      </c>
      <c r="BJ212" s="16" t="s">
        <v>21</v>
      </c>
      <c r="BK212" s="226">
        <f>ROUND(I212*H212,2)</f>
        <v>0</v>
      </c>
      <c r="BL212" s="16" t="s">
        <v>163</v>
      </c>
      <c r="BM212" s="16" t="s">
        <v>2113</v>
      </c>
    </row>
    <row r="213" s="1" customFormat="1">
      <c r="B213" s="37"/>
      <c r="C213" s="38"/>
      <c r="D213" s="227" t="s">
        <v>165</v>
      </c>
      <c r="E213" s="38"/>
      <c r="F213" s="228" t="s">
        <v>2114</v>
      </c>
      <c r="G213" s="38"/>
      <c r="H213" s="38"/>
      <c r="I213" s="142"/>
      <c r="J213" s="38"/>
      <c r="K213" s="38"/>
      <c r="L213" s="42"/>
      <c r="M213" s="229"/>
      <c r="N213" s="78"/>
      <c r="O213" s="78"/>
      <c r="P213" s="78"/>
      <c r="Q213" s="78"/>
      <c r="R213" s="78"/>
      <c r="S213" s="78"/>
      <c r="T213" s="79"/>
      <c r="AT213" s="16" t="s">
        <v>165</v>
      </c>
      <c r="AU213" s="16" t="s">
        <v>79</v>
      </c>
    </row>
    <row r="214" s="1" customFormat="1">
      <c r="B214" s="37"/>
      <c r="C214" s="38"/>
      <c r="D214" s="227" t="s">
        <v>167</v>
      </c>
      <c r="E214" s="38"/>
      <c r="F214" s="230" t="s">
        <v>769</v>
      </c>
      <c r="G214" s="38"/>
      <c r="H214" s="38"/>
      <c r="I214" s="142"/>
      <c r="J214" s="38"/>
      <c r="K214" s="38"/>
      <c r="L214" s="42"/>
      <c r="M214" s="229"/>
      <c r="N214" s="78"/>
      <c r="O214" s="78"/>
      <c r="P214" s="78"/>
      <c r="Q214" s="78"/>
      <c r="R214" s="78"/>
      <c r="S214" s="78"/>
      <c r="T214" s="79"/>
      <c r="AT214" s="16" t="s">
        <v>167</v>
      </c>
      <c r="AU214" s="16" t="s">
        <v>79</v>
      </c>
    </row>
    <row r="215" s="1" customFormat="1" ht="22.5" customHeight="1">
      <c r="B215" s="37"/>
      <c r="C215" s="215" t="s">
        <v>7</v>
      </c>
      <c r="D215" s="215" t="s">
        <v>158</v>
      </c>
      <c r="E215" s="216" t="s">
        <v>2115</v>
      </c>
      <c r="F215" s="217" t="s">
        <v>2116</v>
      </c>
      <c r="G215" s="218" t="s">
        <v>2117</v>
      </c>
      <c r="H215" s="219">
        <v>2</v>
      </c>
      <c r="I215" s="220"/>
      <c r="J215" s="221">
        <f>ROUND(I215*H215,2)</f>
        <v>0</v>
      </c>
      <c r="K215" s="217" t="s">
        <v>705</v>
      </c>
      <c r="L215" s="42"/>
      <c r="M215" s="222" t="s">
        <v>1</v>
      </c>
      <c r="N215" s="223" t="s">
        <v>42</v>
      </c>
      <c r="O215" s="78"/>
      <c r="P215" s="224">
        <f>O215*H215</f>
        <v>0</v>
      </c>
      <c r="Q215" s="224">
        <v>0</v>
      </c>
      <c r="R215" s="224">
        <f>Q215*H215</f>
        <v>0</v>
      </c>
      <c r="S215" s="224">
        <v>0</v>
      </c>
      <c r="T215" s="225">
        <f>S215*H215</f>
        <v>0</v>
      </c>
      <c r="AR215" s="16" t="s">
        <v>163</v>
      </c>
      <c r="AT215" s="16" t="s">
        <v>158</v>
      </c>
      <c r="AU215" s="16" t="s">
        <v>79</v>
      </c>
      <c r="AY215" s="16" t="s">
        <v>156</v>
      </c>
      <c r="BE215" s="226">
        <f>IF(N215="základní",J215,0)</f>
        <v>0</v>
      </c>
      <c r="BF215" s="226">
        <f>IF(N215="snížená",J215,0)</f>
        <v>0</v>
      </c>
      <c r="BG215" s="226">
        <f>IF(N215="zákl. přenesená",J215,0)</f>
        <v>0</v>
      </c>
      <c r="BH215" s="226">
        <f>IF(N215="sníž. přenesená",J215,0)</f>
        <v>0</v>
      </c>
      <c r="BI215" s="226">
        <f>IF(N215="nulová",J215,0)</f>
        <v>0</v>
      </c>
      <c r="BJ215" s="16" t="s">
        <v>21</v>
      </c>
      <c r="BK215" s="226">
        <f>ROUND(I215*H215,2)</f>
        <v>0</v>
      </c>
      <c r="BL215" s="16" t="s">
        <v>163</v>
      </c>
      <c r="BM215" s="16" t="s">
        <v>2118</v>
      </c>
    </row>
    <row r="216" s="1" customFormat="1">
      <c r="B216" s="37"/>
      <c r="C216" s="38"/>
      <c r="D216" s="227" t="s">
        <v>165</v>
      </c>
      <c r="E216" s="38"/>
      <c r="F216" s="228" t="s">
        <v>2119</v>
      </c>
      <c r="G216" s="38"/>
      <c r="H216" s="38"/>
      <c r="I216" s="142"/>
      <c r="J216" s="38"/>
      <c r="K216" s="38"/>
      <c r="L216" s="42"/>
      <c r="M216" s="229"/>
      <c r="N216" s="78"/>
      <c r="O216" s="78"/>
      <c r="P216" s="78"/>
      <c r="Q216" s="78"/>
      <c r="R216" s="78"/>
      <c r="S216" s="78"/>
      <c r="T216" s="79"/>
      <c r="AT216" s="16" t="s">
        <v>165</v>
      </c>
      <c r="AU216" s="16" t="s">
        <v>79</v>
      </c>
    </row>
    <row r="217" s="1" customFormat="1">
      <c r="B217" s="37"/>
      <c r="C217" s="38"/>
      <c r="D217" s="227" t="s">
        <v>167</v>
      </c>
      <c r="E217" s="38"/>
      <c r="F217" s="230" t="s">
        <v>776</v>
      </c>
      <c r="G217" s="38"/>
      <c r="H217" s="38"/>
      <c r="I217" s="142"/>
      <c r="J217" s="38"/>
      <c r="K217" s="38"/>
      <c r="L217" s="42"/>
      <c r="M217" s="229"/>
      <c r="N217" s="78"/>
      <c r="O217" s="78"/>
      <c r="P217" s="78"/>
      <c r="Q217" s="78"/>
      <c r="R217" s="78"/>
      <c r="S217" s="78"/>
      <c r="T217" s="79"/>
      <c r="AT217" s="16" t="s">
        <v>167</v>
      </c>
      <c r="AU217" s="16" t="s">
        <v>79</v>
      </c>
    </row>
    <row r="218" s="1" customFormat="1">
      <c r="B218" s="37"/>
      <c r="C218" s="38"/>
      <c r="D218" s="227" t="s">
        <v>189</v>
      </c>
      <c r="E218" s="38"/>
      <c r="F218" s="230" t="s">
        <v>2120</v>
      </c>
      <c r="G218" s="38"/>
      <c r="H218" s="38"/>
      <c r="I218" s="142"/>
      <c r="J218" s="38"/>
      <c r="K218" s="38"/>
      <c r="L218" s="42"/>
      <c r="M218" s="229"/>
      <c r="N218" s="78"/>
      <c r="O218" s="78"/>
      <c r="P218" s="78"/>
      <c r="Q218" s="78"/>
      <c r="R218" s="78"/>
      <c r="S218" s="78"/>
      <c r="T218" s="79"/>
      <c r="AT218" s="16" t="s">
        <v>189</v>
      </c>
      <c r="AU218" s="16" t="s">
        <v>79</v>
      </c>
    </row>
    <row r="219" s="1" customFormat="1" ht="22.5" customHeight="1">
      <c r="B219" s="37"/>
      <c r="C219" s="215" t="s">
        <v>321</v>
      </c>
      <c r="D219" s="215" t="s">
        <v>158</v>
      </c>
      <c r="E219" s="216" t="s">
        <v>2121</v>
      </c>
      <c r="F219" s="217" t="s">
        <v>2122</v>
      </c>
      <c r="G219" s="218" t="s">
        <v>2117</v>
      </c>
      <c r="H219" s="219">
        <v>2</v>
      </c>
      <c r="I219" s="220"/>
      <c r="J219" s="221">
        <f>ROUND(I219*H219,2)</f>
        <v>0</v>
      </c>
      <c r="K219" s="217" t="s">
        <v>705</v>
      </c>
      <c r="L219" s="42"/>
      <c r="M219" s="222" t="s">
        <v>1</v>
      </c>
      <c r="N219" s="223" t="s">
        <v>42</v>
      </c>
      <c r="O219" s="78"/>
      <c r="P219" s="224">
        <f>O219*H219</f>
        <v>0</v>
      </c>
      <c r="Q219" s="224">
        <v>0</v>
      </c>
      <c r="R219" s="224">
        <f>Q219*H219</f>
        <v>0</v>
      </c>
      <c r="S219" s="224">
        <v>0</v>
      </c>
      <c r="T219" s="225">
        <f>S219*H219</f>
        <v>0</v>
      </c>
      <c r="AR219" s="16" t="s">
        <v>163</v>
      </c>
      <c r="AT219" s="16" t="s">
        <v>158</v>
      </c>
      <c r="AU219" s="16" t="s">
        <v>79</v>
      </c>
      <c r="AY219" s="16" t="s">
        <v>156</v>
      </c>
      <c r="BE219" s="226">
        <f>IF(N219="základní",J219,0)</f>
        <v>0</v>
      </c>
      <c r="BF219" s="226">
        <f>IF(N219="snížená",J219,0)</f>
        <v>0</v>
      </c>
      <c r="BG219" s="226">
        <f>IF(N219="zákl. přenesená",J219,0)</f>
        <v>0</v>
      </c>
      <c r="BH219" s="226">
        <f>IF(N219="sníž. přenesená",J219,0)</f>
        <v>0</v>
      </c>
      <c r="BI219" s="226">
        <f>IF(N219="nulová",J219,0)</f>
        <v>0</v>
      </c>
      <c r="BJ219" s="16" t="s">
        <v>21</v>
      </c>
      <c r="BK219" s="226">
        <f>ROUND(I219*H219,2)</f>
        <v>0</v>
      </c>
      <c r="BL219" s="16" t="s">
        <v>163</v>
      </c>
      <c r="BM219" s="16" t="s">
        <v>2123</v>
      </c>
    </row>
    <row r="220" s="1" customFormat="1">
      <c r="B220" s="37"/>
      <c r="C220" s="38"/>
      <c r="D220" s="227" t="s">
        <v>165</v>
      </c>
      <c r="E220" s="38"/>
      <c r="F220" s="228" t="s">
        <v>2124</v>
      </c>
      <c r="G220" s="38"/>
      <c r="H220" s="38"/>
      <c r="I220" s="142"/>
      <c r="J220" s="38"/>
      <c r="K220" s="38"/>
      <c r="L220" s="42"/>
      <c r="M220" s="229"/>
      <c r="N220" s="78"/>
      <c r="O220" s="78"/>
      <c r="P220" s="78"/>
      <c r="Q220" s="78"/>
      <c r="R220" s="78"/>
      <c r="S220" s="78"/>
      <c r="T220" s="79"/>
      <c r="AT220" s="16" t="s">
        <v>165</v>
      </c>
      <c r="AU220" s="16" t="s">
        <v>79</v>
      </c>
    </row>
    <row r="221" s="1" customFormat="1">
      <c r="B221" s="37"/>
      <c r="C221" s="38"/>
      <c r="D221" s="227" t="s">
        <v>167</v>
      </c>
      <c r="E221" s="38"/>
      <c r="F221" s="230" t="s">
        <v>776</v>
      </c>
      <c r="G221" s="38"/>
      <c r="H221" s="38"/>
      <c r="I221" s="142"/>
      <c r="J221" s="38"/>
      <c r="K221" s="38"/>
      <c r="L221" s="42"/>
      <c r="M221" s="229"/>
      <c r="N221" s="78"/>
      <c r="O221" s="78"/>
      <c r="P221" s="78"/>
      <c r="Q221" s="78"/>
      <c r="R221" s="78"/>
      <c r="S221" s="78"/>
      <c r="T221" s="79"/>
      <c r="AT221" s="16" t="s">
        <v>167</v>
      </c>
      <c r="AU221" s="16" t="s">
        <v>79</v>
      </c>
    </row>
    <row r="222" s="1" customFormat="1">
      <c r="B222" s="37"/>
      <c r="C222" s="38"/>
      <c r="D222" s="227" t="s">
        <v>189</v>
      </c>
      <c r="E222" s="38"/>
      <c r="F222" s="230" t="s">
        <v>2120</v>
      </c>
      <c r="G222" s="38"/>
      <c r="H222" s="38"/>
      <c r="I222" s="142"/>
      <c r="J222" s="38"/>
      <c r="K222" s="38"/>
      <c r="L222" s="42"/>
      <c r="M222" s="229"/>
      <c r="N222" s="78"/>
      <c r="O222" s="78"/>
      <c r="P222" s="78"/>
      <c r="Q222" s="78"/>
      <c r="R222" s="78"/>
      <c r="S222" s="78"/>
      <c r="T222" s="79"/>
      <c r="AT222" s="16" t="s">
        <v>189</v>
      </c>
      <c r="AU222" s="16" t="s">
        <v>79</v>
      </c>
    </row>
    <row r="223" s="1" customFormat="1" ht="22.5" customHeight="1">
      <c r="B223" s="37"/>
      <c r="C223" s="215" t="s">
        <v>328</v>
      </c>
      <c r="D223" s="215" t="s">
        <v>158</v>
      </c>
      <c r="E223" s="216" t="s">
        <v>2125</v>
      </c>
      <c r="F223" s="217" t="s">
        <v>2126</v>
      </c>
      <c r="G223" s="218" t="s">
        <v>519</v>
      </c>
      <c r="H223" s="219">
        <v>416</v>
      </c>
      <c r="I223" s="220"/>
      <c r="J223" s="221">
        <f>ROUND(I223*H223,2)</f>
        <v>0</v>
      </c>
      <c r="K223" s="217" t="s">
        <v>705</v>
      </c>
      <c r="L223" s="42"/>
      <c r="M223" s="222" t="s">
        <v>1</v>
      </c>
      <c r="N223" s="223" t="s">
        <v>42</v>
      </c>
      <c r="O223" s="78"/>
      <c r="P223" s="224">
        <f>O223*H223</f>
        <v>0</v>
      </c>
      <c r="Q223" s="224">
        <v>0</v>
      </c>
      <c r="R223" s="224">
        <f>Q223*H223</f>
        <v>0</v>
      </c>
      <c r="S223" s="224">
        <v>0</v>
      </c>
      <c r="T223" s="225">
        <f>S223*H223</f>
        <v>0</v>
      </c>
      <c r="AR223" s="16" t="s">
        <v>163</v>
      </c>
      <c r="AT223" s="16" t="s">
        <v>158</v>
      </c>
      <c r="AU223" s="16" t="s">
        <v>79</v>
      </c>
      <c r="AY223" s="16" t="s">
        <v>156</v>
      </c>
      <c r="BE223" s="226">
        <f>IF(N223="základní",J223,0)</f>
        <v>0</v>
      </c>
      <c r="BF223" s="226">
        <f>IF(N223="snížená",J223,0)</f>
        <v>0</v>
      </c>
      <c r="BG223" s="226">
        <f>IF(N223="zákl. přenesená",J223,0)</f>
        <v>0</v>
      </c>
      <c r="BH223" s="226">
        <f>IF(N223="sníž. přenesená",J223,0)</f>
        <v>0</v>
      </c>
      <c r="BI223" s="226">
        <f>IF(N223="nulová",J223,0)</f>
        <v>0</v>
      </c>
      <c r="BJ223" s="16" t="s">
        <v>21</v>
      </c>
      <c r="BK223" s="226">
        <f>ROUND(I223*H223,2)</f>
        <v>0</v>
      </c>
      <c r="BL223" s="16" t="s">
        <v>163</v>
      </c>
      <c r="BM223" s="16" t="s">
        <v>2127</v>
      </c>
    </row>
    <row r="224" s="1" customFormat="1">
      <c r="B224" s="37"/>
      <c r="C224" s="38"/>
      <c r="D224" s="227" t="s">
        <v>165</v>
      </c>
      <c r="E224" s="38"/>
      <c r="F224" s="228" t="s">
        <v>2128</v>
      </c>
      <c r="G224" s="38"/>
      <c r="H224" s="38"/>
      <c r="I224" s="142"/>
      <c r="J224" s="38"/>
      <c r="K224" s="38"/>
      <c r="L224" s="42"/>
      <c r="M224" s="229"/>
      <c r="N224" s="78"/>
      <c r="O224" s="78"/>
      <c r="P224" s="78"/>
      <c r="Q224" s="78"/>
      <c r="R224" s="78"/>
      <c r="S224" s="78"/>
      <c r="T224" s="79"/>
      <c r="AT224" s="16" t="s">
        <v>165</v>
      </c>
      <c r="AU224" s="16" t="s">
        <v>79</v>
      </c>
    </row>
    <row r="225" s="1" customFormat="1">
      <c r="B225" s="37"/>
      <c r="C225" s="38"/>
      <c r="D225" s="227" t="s">
        <v>167</v>
      </c>
      <c r="E225" s="38"/>
      <c r="F225" s="230" t="s">
        <v>2129</v>
      </c>
      <c r="G225" s="38"/>
      <c r="H225" s="38"/>
      <c r="I225" s="142"/>
      <c r="J225" s="38"/>
      <c r="K225" s="38"/>
      <c r="L225" s="42"/>
      <c r="M225" s="229"/>
      <c r="N225" s="78"/>
      <c r="O225" s="78"/>
      <c r="P225" s="78"/>
      <c r="Q225" s="78"/>
      <c r="R225" s="78"/>
      <c r="S225" s="78"/>
      <c r="T225" s="79"/>
      <c r="AT225" s="16" t="s">
        <v>167</v>
      </c>
      <c r="AU225" s="16" t="s">
        <v>79</v>
      </c>
    </row>
    <row r="226" s="1" customFormat="1">
      <c r="B226" s="37"/>
      <c r="C226" s="38"/>
      <c r="D226" s="227" t="s">
        <v>189</v>
      </c>
      <c r="E226" s="38"/>
      <c r="F226" s="230" t="s">
        <v>2130</v>
      </c>
      <c r="G226" s="38"/>
      <c r="H226" s="38"/>
      <c r="I226" s="142"/>
      <c r="J226" s="38"/>
      <c r="K226" s="38"/>
      <c r="L226" s="42"/>
      <c r="M226" s="229"/>
      <c r="N226" s="78"/>
      <c r="O226" s="78"/>
      <c r="P226" s="78"/>
      <c r="Q226" s="78"/>
      <c r="R226" s="78"/>
      <c r="S226" s="78"/>
      <c r="T226" s="79"/>
      <c r="AT226" s="16" t="s">
        <v>189</v>
      </c>
      <c r="AU226" s="16" t="s">
        <v>79</v>
      </c>
    </row>
    <row r="227" s="12" customFormat="1">
      <c r="B227" s="231"/>
      <c r="C227" s="232"/>
      <c r="D227" s="227" t="s">
        <v>169</v>
      </c>
      <c r="E227" s="233" t="s">
        <v>1</v>
      </c>
      <c r="F227" s="234" t="s">
        <v>2131</v>
      </c>
      <c r="G227" s="232"/>
      <c r="H227" s="233" t="s">
        <v>1</v>
      </c>
      <c r="I227" s="235"/>
      <c r="J227" s="232"/>
      <c r="K227" s="232"/>
      <c r="L227" s="236"/>
      <c r="M227" s="237"/>
      <c r="N227" s="238"/>
      <c r="O227" s="238"/>
      <c r="P227" s="238"/>
      <c r="Q227" s="238"/>
      <c r="R227" s="238"/>
      <c r="S227" s="238"/>
      <c r="T227" s="239"/>
      <c r="AT227" s="240" t="s">
        <v>169</v>
      </c>
      <c r="AU227" s="240" t="s">
        <v>79</v>
      </c>
      <c r="AV227" s="12" t="s">
        <v>21</v>
      </c>
      <c r="AW227" s="12" t="s">
        <v>34</v>
      </c>
      <c r="AX227" s="12" t="s">
        <v>71</v>
      </c>
      <c r="AY227" s="240" t="s">
        <v>156</v>
      </c>
    </row>
    <row r="228" s="13" customFormat="1">
      <c r="B228" s="241"/>
      <c r="C228" s="242"/>
      <c r="D228" s="227" t="s">
        <v>169</v>
      </c>
      <c r="E228" s="243" t="s">
        <v>1</v>
      </c>
      <c r="F228" s="244" t="s">
        <v>2132</v>
      </c>
      <c r="G228" s="242"/>
      <c r="H228" s="245">
        <v>416</v>
      </c>
      <c r="I228" s="246"/>
      <c r="J228" s="242"/>
      <c r="K228" s="242"/>
      <c r="L228" s="247"/>
      <c r="M228" s="248"/>
      <c r="N228" s="249"/>
      <c r="O228" s="249"/>
      <c r="P228" s="249"/>
      <c r="Q228" s="249"/>
      <c r="R228" s="249"/>
      <c r="S228" s="249"/>
      <c r="T228" s="250"/>
      <c r="AT228" s="251" t="s">
        <v>169</v>
      </c>
      <c r="AU228" s="251" t="s">
        <v>79</v>
      </c>
      <c r="AV228" s="13" t="s">
        <v>79</v>
      </c>
      <c r="AW228" s="13" t="s">
        <v>34</v>
      </c>
      <c r="AX228" s="13" t="s">
        <v>71</v>
      </c>
      <c r="AY228" s="251" t="s">
        <v>156</v>
      </c>
    </row>
    <row r="229" s="14" customFormat="1">
      <c r="B229" s="252"/>
      <c r="C229" s="253"/>
      <c r="D229" s="227" t="s">
        <v>169</v>
      </c>
      <c r="E229" s="254" t="s">
        <v>1</v>
      </c>
      <c r="F229" s="255" t="s">
        <v>174</v>
      </c>
      <c r="G229" s="253"/>
      <c r="H229" s="256">
        <v>416</v>
      </c>
      <c r="I229" s="257"/>
      <c r="J229" s="253"/>
      <c r="K229" s="253"/>
      <c r="L229" s="258"/>
      <c r="M229" s="259"/>
      <c r="N229" s="260"/>
      <c r="O229" s="260"/>
      <c r="P229" s="260"/>
      <c r="Q229" s="260"/>
      <c r="R229" s="260"/>
      <c r="S229" s="260"/>
      <c r="T229" s="261"/>
      <c r="AT229" s="262" t="s">
        <v>169</v>
      </c>
      <c r="AU229" s="262" t="s">
        <v>79</v>
      </c>
      <c r="AV229" s="14" t="s">
        <v>163</v>
      </c>
      <c r="AW229" s="14" t="s">
        <v>34</v>
      </c>
      <c r="AX229" s="14" t="s">
        <v>21</v>
      </c>
      <c r="AY229" s="262" t="s">
        <v>156</v>
      </c>
    </row>
    <row r="230" s="1" customFormat="1" ht="16.5" customHeight="1">
      <c r="B230" s="37"/>
      <c r="C230" s="263" t="s">
        <v>337</v>
      </c>
      <c r="D230" s="263" t="s">
        <v>297</v>
      </c>
      <c r="E230" s="264" t="s">
        <v>2133</v>
      </c>
      <c r="F230" s="265" t="s">
        <v>2134</v>
      </c>
      <c r="G230" s="266" t="s">
        <v>161</v>
      </c>
      <c r="H230" s="267">
        <v>2.52</v>
      </c>
      <c r="I230" s="268"/>
      <c r="J230" s="269">
        <f>ROUND(I230*H230,2)</f>
        <v>0</v>
      </c>
      <c r="K230" s="265" t="s">
        <v>1</v>
      </c>
      <c r="L230" s="270"/>
      <c r="M230" s="271" t="s">
        <v>1</v>
      </c>
      <c r="N230" s="272" t="s">
        <v>42</v>
      </c>
      <c r="O230" s="78"/>
      <c r="P230" s="224">
        <f>O230*H230</f>
        <v>0</v>
      </c>
      <c r="Q230" s="224">
        <v>0.001</v>
      </c>
      <c r="R230" s="224">
        <f>Q230*H230</f>
        <v>0.0025200000000000001</v>
      </c>
      <c r="S230" s="224">
        <v>0</v>
      </c>
      <c r="T230" s="225">
        <f>S230*H230</f>
        <v>0</v>
      </c>
      <c r="AR230" s="16" t="s">
        <v>221</v>
      </c>
      <c r="AT230" s="16" t="s">
        <v>297</v>
      </c>
      <c r="AU230" s="16" t="s">
        <v>79</v>
      </c>
      <c r="AY230" s="16" t="s">
        <v>156</v>
      </c>
      <c r="BE230" s="226">
        <f>IF(N230="základní",J230,0)</f>
        <v>0</v>
      </c>
      <c r="BF230" s="226">
        <f>IF(N230="snížená",J230,0)</f>
        <v>0</v>
      </c>
      <c r="BG230" s="226">
        <f>IF(N230="zákl. přenesená",J230,0)</f>
        <v>0</v>
      </c>
      <c r="BH230" s="226">
        <f>IF(N230="sníž. přenesená",J230,0)</f>
        <v>0</v>
      </c>
      <c r="BI230" s="226">
        <f>IF(N230="nulová",J230,0)</f>
        <v>0</v>
      </c>
      <c r="BJ230" s="16" t="s">
        <v>21</v>
      </c>
      <c r="BK230" s="226">
        <f>ROUND(I230*H230,2)</f>
        <v>0</v>
      </c>
      <c r="BL230" s="16" t="s">
        <v>163</v>
      </c>
      <c r="BM230" s="16" t="s">
        <v>2135</v>
      </c>
    </row>
    <row r="231" s="1" customFormat="1">
      <c r="B231" s="37"/>
      <c r="C231" s="38"/>
      <c r="D231" s="227" t="s">
        <v>165</v>
      </c>
      <c r="E231" s="38"/>
      <c r="F231" s="228" t="s">
        <v>2134</v>
      </c>
      <c r="G231" s="38"/>
      <c r="H231" s="38"/>
      <c r="I231" s="142"/>
      <c r="J231" s="38"/>
      <c r="K231" s="38"/>
      <c r="L231" s="42"/>
      <c r="M231" s="229"/>
      <c r="N231" s="78"/>
      <c r="O231" s="78"/>
      <c r="P231" s="78"/>
      <c r="Q231" s="78"/>
      <c r="R231" s="78"/>
      <c r="S231" s="78"/>
      <c r="T231" s="79"/>
      <c r="AT231" s="16" t="s">
        <v>165</v>
      </c>
      <c r="AU231" s="16" t="s">
        <v>79</v>
      </c>
    </row>
    <row r="232" s="12" customFormat="1">
      <c r="B232" s="231"/>
      <c r="C232" s="232"/>
      <c r="D232" s="227" t="s">
        <v>169</v>
      </c>
      <c r="E232" s="233" t="s">
        <v>1</v>
      </c>
      <c r="F232" s="234" t="s">
        <v>2136</v>
      </c>
      <c r="G232" s="232"/>
      <c r="H232" s="233" t="s">
        <v>1</v>
      </c>
      <c r="I232" s="235"/>
      <c r="J232" s="232"/>
      <c r="K232" s="232"/>
      <c r="L232" s="236"/>
      <c r="M232" s="237"/>
      <c r="N232" s="238"/>
      <c r="O232" s="238"/>
      <c r="P232" s="238"/>
      <c r="Q232" s="238"/>
      <c r="R232" s="238"/>
      <c r="S232" s="238"/>
      <c r="T232" s="239"/>
      <c r="AT232" s="240" t="s">
        <v>169</v>
      </c>
      <c r="AU232" s="240" t="s">
        <v>79</v>
      </c>
      <c r="AV232" s="12" t="s">
        <v>21</v>
      </c>
      <c r="AW232" s="12" t="s">
        <v>34</v>
      </c>
      <c r="AX232" s="12" t="s">
        <v>71</v>
      </c>
      <c r="AY232" s="240" t="s">
        <v>156</v>
      </c>
    </row>
    <row r="233" s="13" customFormat="1">
      <c r="B233" s="241"/>
      <c r="C233" s="242"/>
      <c r="D233" s="227" t="s">
        <v>169</v>
      </c>
      <c r="E233" s="243" t="s">
        <v>1</v>
      </c>
      <c r="F233" s="244" t="s">
        <v>2137</v>
      </c>
      <c r="G233" s="242"/>
      <c r="H233" s="245">
        <v>2.52</v>
      </c>
      <c r="I233" s="246"/>
      <c r="J233" s="242"/>
      <c r="K233" s="242"/>
      <c r="L233" s="247"/>
      <c r="M233" s="248"/>
      <c r="N233" s="249"/>
      <c r="O233" s="249"/>
      <c r="P233" s="249"/>
      <c r="Q233" s="249"/>
      <c r="R233" s="249"/>
      <c r="S233" s="249"/>
      <c r="T233" s="250"/>
      <c r="AT233" s="251" t="s">
        <v>169</v>
      </c>
      <c r="AU233" s="251" t="s">
        <v>79</v>
      </c>
      <c r="AV233" s="13" t="s">
        <v>79</v>
      </c>
      <c r="AW233" s="13" t="s">
        <v>34</v>
      </c>
      <c r="AX233" s="13" t="s">
        <v>21</v>
      </c>
      <c r="AY233" s="251" t="s">
        <v>156</v>
      </c>
    </row>
    <row r="234" s="1" customFormat="1" ht="22.5" customHeight="1">
      <c r="B234" s="37"/>
      <c r="C234" s="215" t="s">
        <v>342</v>
      </c>
      <c r="D234" s="215" t="s">
        <v>158</v>
      </c>
      <c r="E234" s="216" t="s">
        <v>792</v>
      </c>
      <c r="F234" s="217" t="s">
        <v>793</v>
      </c>
      <c r="G234" s="218" t="s">
        <v>794</v>
      </c>
      <c r="H234" s="219">
        <v>4</v>
      </c>
      <c r="I234" s="220"/>
      <c r="J234" s="221">
        <f>ROUND(I234*H234,2)</f>
        <v>0</v>
      </c>
      <c r="K234" s="217" t="s">
        <v>705</v>
      </c>
      <c r="L234" s="42"/>
      <c r="M234" s="222" t="s">
        <v>1</v>
      </c>
      <c r="N234" s="223" t="s">
        <v>42</v>
      </c>
      <c r="O234" s="78"/>
      <c r="P234" s="224">
        <f>O234*H234</f>
        <v>0</v>
      </c>
      <c r="Q234" s="224">
        <v>0</v>
      </c>
      <c r="R234" s="224">
        <f>Q234*H234</f>
        <v>0</v>
      </c>
      <c r="S234" s="224">
        <v>0</v>
      </c>
      <c r="T234" s="225">
        <f>S234*H234</f>
        <v>0</v>
      </c>
      <c r="AR234" s="16" t="s">
        <v>163</v>
      </c>
      <c r="AT234" s="16" t="s">
        <v>158</v>
      </c>
      <c r="AU234" s="16" t="s">
        <v>79</v>
      </c>
      <c r="AY234" s="16" t="s">
        <v>156</v>
      </c>
      <c r="BE234" s="226">
        <f>IF(N234="základní",J234,0)</f>
        <v>0</v>
      </c>
      <c r="BF234" s="226">
        <f>IF(N234="snížená",J234,0)</f>
        <v>0</v>
      </c>
      <c r="BG234" s="226">
        <f>IF(N234="zákl. přenesená",J234,0)</f>
        <v>0</v>
      </c>
      <c r="BH234" s="226">
        <f>IF(N234="sníž. přenesená",J234,0)</f>
        <v>0</v>
      </c>
      <c r="BI234" s="226">
        <f>IF(N234="nulová",J234,0)</f>
        <v>0</v>
      </c>
      <c r="BJ234" s="16" t="s">
        <v>21</v>
      </c>
      <c r="BK234" s="226">
        <f>ROUND(I234*H234,2)</f>
        <v>0</v>
      </c>
      <c r="BL234" s="16" t="s">
        <v>163</v>
      </c>
      <c r="BM234" s="16" t="s">
        <v>2138</v>
      </c>
    </row>
    <row r="235" s="1" customFormat="1">
      <c r="B235" s="37"/>
      <c r="C235" s="38"/>
      <c r="D235" s="227" t="s">
        <v>165</v>
      </c>
      <c r="E235" s="38"/>
      <c r="F235" s="228" t="s">
        <v>796</v>
      </c>
      <c r="G235" s="38"/>
      <c r="H235" s="38"/>
      <c r="I235" s="142"/>
      <c r="J235" s="38"/>
      <c r="K235" s="38"/>
      <c r="L235" s="42"/>
      <c r="M235" s="229"/>
      <c r="N235" s="78"/>
      <c r="O235" s="78"/>
      <c r="P235" s="78"/>
      <c r="Q235" s="78"/>
      <c r="R235" s="78"/>
      <c r="S235" s="78"/>
      <c r="T235" s="79"/>
      <c r="AT235" s="16" t="s">
        <v>165</v>
      </c>
      <c r="AU235" s="16" t="s">
        <v>79</v>
      </c>
    </row>
    <row r="236" s="1" customFormat="1">
      <c r="B236" s="37"/>
      <c r="C236" s="38"/>
      <c r="D236" s="227" t="s">
        <v>167</v>
      </c>
      <c r="E236" s="38"/>
      <c r="F236" s="230" t="s">
        <v>797</v>
      </c>
      <c r="G236" s="38"/>
      <c r="H236" s="38"/>
      <c r="I236" s="142"/>
      <c r="J236" s="38"/>
      <c r="K236" s="38"/>
      <c r="L236" s="42"/>
      <c r="M236" s="229"/>
      <c r="N236" s="78"/>
      <c r="O236" s="78"/>
      <c r="P236" s="78"/>
      <c r="Q236" s="78"/>
      <c r="R236" s="78"/>
      <c r="S236" s="78"/>
      <c r="T236" s="79"/>
      <c r="AT236" s="16" t="s">
        <v>167</v>
      </c>
      <c r="AU236" s="16" t="s">
        <v>79</v>
      </c>
    </row>
    <row r="237" s="1" customFormat="1">
      <c r="B237" s="37"/>
      <c r="C237" s="38"/>
      <c r="D237" s="227" t="s">
        <v>189</v>
      </c>
      <c r="E237" s="38"/>
      <c r="F237" s="230" t="s">
        <v>2139</v>
      </c>
      <c r="G237" s="38"/>
      <c r="H237" s="38"/>
      <c r="I237" s="142"/>
      <c r="J237" s="38"/>
      <c r="K237" s="38"/>
      <c r="L237" s="42"/>
      <c r="M237" s="229"/>
      <c r="N237" s="78"/>
      <c r="O237" s="78"/>
      <c r="P237" s="78"/>
      <c r="Q237" s="78"/>
      <c r="R237" s="78"/>
      <c r="S237" s="78"/>
      <c r="T237" s="79"/>
      <c r="AT237" s="16" t="s">
        <v>189</v>
      </c>
      <c r="AU237" s="16" t="s">
        <v>79</v>
      </c>
    </row>
    <row r="238" s="1" customFormat="1" ht="22.5" customHeight="1">
      <c r="B238" s="37"/>
      <c r="C238" s="215" t="s">
        <v>349</v>
      </c>
      <c r="D238" s="215" t="s">
        <v>158</v>
      </c>
      <c r="E238" s="216" t="s">
        <v>2140</v>
      </c>
      <c r="F238" s="217" t="s">
        <v>2141</v>
      </c>
      <c r="G238" s="218" t="s">
        <v>185</v>
      </c>
      <c r="H238" s="219">
        <v>296</v>
      </c>
      <c r="I238" s="220"/>
      <c r="J238" s="221">
        <f>ROUND(I238*H238,2)</f>
        <v>0</v>
      </c>
      <c r="K238" s="217" t="s">
        <v>705</v>
      </c>
      <c r="L238" s="42"/>
      <c r="M238" s="222" t="s">
        <v>1</v>
      </c>
      <c r="N238" s="223" t="s">
        <v>42</v>
      </c>
      <c r="O238" s="78"/>
      <c r="P238" s="224">
        <f>O238*H238</f>
        <v>0</v>
      </c>
      <c r="Q238" s="224">
        <v>0</v>
      </c>
      <c r="R238" s="224">
        <f>Q238*H238</f>
        <v>0</v>
      </c>
      <c r="S238" s="224">
        <v>0</v>
      </c>
      <c r="T238" s="225">
        <f>S238*H238</f>
        <v>0</v>
      </c>
      <c r="AR238" s="16" t="s">
        <v>163</v>
      </c>
      <c r="AT238" s="16" t="s">
        <v>158</v>
      </c>
      <c r="AU238" s="16" t="s">
        <v>79</v>
      </c>
      <c r="AY238" s="16" t="s">
        <v>156</v>
      </c>
      <c r="BE238" s="226">
        <f>IF(N238="základní",J238,0)</f>
        <v>0</v>
      </c>
      <c r="BF238" s="226">
        <f>IF(N238="snížená",J238,0)</f>
        <v>0</v>
      </c>
      <c r="BG238" s="226">
        <f>IF(N238="zákl. přenesená",J238,0)</f>
        <v>0</v>
      </c>
      <c r="BH238" s="226">
        <f>IF(N238="sníž. přenesená",J238,0)</f>
        <v>0</v>
      </c>
      <c r="BI238" s="226">
        <f>IF(N238="nulová",J238,0)</f>
        <v>0</v>
      </c>
      <c r="BJ238" s="16" t="s">
        <v>21</v>
      </c>
      <c r="BK238" s="226">
        <f>ROUND(I238*H238,2)</f>
        <v>0</v>
      </c>
      <c r="BL238" s="16" t="s">
        <v>163</v>
      </c>
      <c r="BM238" s="16" t="s">
        <v>2142</v>
      </c>
    </row>
    <row r="239" s="1" customFormat="1">
      <c r="B239" s="37"/>
      <c r="C239" s="38"/>
      <c r="D239" s="227" t="s">
        <v>165</v>
      </c>
      <c r="E239" s="38"/>
      <c r="F239" s="228" t="s">
        <v>2143</v>
      </c>
      <c r="G239" s="38"/>
      <c r="H239" s="38"/>
      <c r="I239" s="142"/>
      <c r="J239" s="38"/>
      <c r="K239" s="38"/>
      <c r="L239" s="42"/>
      <c r="M239" s="229"/>
      <c r="N239" s="78"/>
      <c r="O239" s="78"/>
      <c r="P239" s="78"/>
      <c r="Q239" s="78"/>
      <c r="R239" s="78"/>
      <c r="S239" s="78"/>
      <c r="T239" s="79"/>
      <c r="AT239" s="16" t="s">
        <v>165</v>
      </c>
      <c r="AU239" s="16" t="s">
        <v>79</v>
      </c>
    </row>
    <row r="240" s="1" customFormat="1">
      <c r="B240" s="37"/>
      <c r="C240" s="38"/>
      <c r="D240" s="227" t="s">
        <v>167</v>
      </c>
      <c r="E240" s="38"/>
      <c r="F240" s="230" t="s">
        <v>2144</v>
      </c>
      <c r="G240" s="38"/>
      <c r="H240" s="38"/>
      <c r="I240" s="142"/>
      <c r="J240" s="38"/>
      <c r="K240" s="38"/>
      <c r="L240" s="42"/>
      <c r="M240" s="229"/>
      <c r="N240" s="78"/>
      <c r="O240" s="78"/>
      <c r="P240" s="78"/>
      <c r="Q240" s="78"/>
      <c r="R240" s="78"/>
      <c r="S240" s="78"/>
      <c r="T240" s="79"/>
      <c r="AT240" s="16" t="s">
        <v>167</v>
      </c>
      <c r="AU240" s="16" t="s">
        <v>79</v>
      </c>
    </row>
    <row r="241" s="12" customFormat="1">
      <c r="B241" s="231"/>
      <c r="C241" s="232"/>
      <c r="D241" s="227" t="s">
        <v>169</v>
      </c>
      <c r="E241" s="233" t="s">
        <v>1</v>
      </c>
      <c r="F241" s="234" t="s">
        <v>2145</v>
      </c>
      <c r="G241" s="232"/>
      <c r="H241" s="233" t="s">
        <v>1</v>
      </c>
      <c r="I241" s="235"/>
      <c r="J241" s="232"/>
      <c r="K241" s="232"/>
      <c r="L241" s="236"/>
      <c r="M241" s="237"/>
      <c r="N241" s="238"/>
      <c r="O241" s="238"/>
      <c r="P241" s="238"/>
      <c r="Q241" s="238"/>
      <c r="R241" s="238"/>
      <c r="S241" s="238"/>
      <c r="T241" s="239"/>
      <c r="AT241" s="240" t="s">
        <v>169</v>
      </c>
      <c r="AU241" s="240" t="s">
        <v>79</v>
      </c>
      <c r="AV241" s="12" t="s">
        <v>21</v>
      </c>
      <c r="AW241" s="12" t="s">
        <v>34</v>
      </c>
      <c r="AX241" s="12" t="s">
        <v>71</v>
      </c>
      <c r="AY241" s="240" t="s">
        <v>156</v>
      </c>
    </row>
    <row r="242" s="13" customFormat="1">
      <c r="B242" s="241"/>
      <c r="C242" s="242"/>
      <c r="D242" s="227" t="s">
        <v>169</v>
      </c>
      <c r="E242" s="243" t="s">
        <v>1</v>
      </c>
      <c r="F242" s="244" t="s">
        <v>2146</v>
      </c>
      <c r="G242" s="242"/>
      <c r="H242" s="245">
        <v>296</v>
      </c>
      <c r="I242" s="246"/>
      <c r="J242" s="242"/>
      <c r="K242" s="242"/>
      <c r="L242" s="247"/>
      <c r="M242" s="248"/>
      <c r="N242" s="249"/>
      <c r="O242" s="249"/>
      <c r="P242" s="249"/>
      <c r="Q242" s="249"/>
      <c r="R242" s="249"/>
      <c r="S242" s="249"/>
      <c r="T242" s="250"/>
      <c r="AT242" s="251" t="s">
        <v>169</v>
      </c>
      <c r="AU242" s="251" t="s">
        <v>79</v>
      </c>
      <c r="AV242" s="13" t="s">
        <v>79</v>
      </c>
      <c r="AW242" s="13" t="s">
        <v>34</v>
      </c>
      <c r="AX242" s="13" t="s">
        <v>21</v>
      </c>
      <c r="AY242" s="251" t="s">
        <v>156</v>
      </c>
    </row>
    <row r="243" s="1" customFormat="1" ht="22.5" customHeight="1">
      <c r="B243" s="37"/>
      <c r="C243" s="215" t="s">
        <v>356</v>
      </c>
      <c r="D243" s="215" t="s">
        <v>158</v>
      </c>
      <c r="E243" s="216" t="s">
        <v>2147</v>
      </c>
      <c r="F243" s="217" t="s">
        <v>2148</v>
      </c>
      <c r="G243" s="218" t="s">
        <v>185</v>
      </c>
      <c r="H243" s="219">
        <v>294.80000000000001</v>
      </c>
      <c r="I243" s="220"/>
      <c r="J243" s="221">
        <f>ROUND(I243*H243,2)</f>
        <v>0</v>
      </c>
      <c r="K243" s="217" t="s">
        <v>705</v>
      </c>
      <c r="L243" s="42"/>
      <c r="M243" s="222" t="s">
        <v>1</v>
      </c>
      <c r="N243" s="223" t="s">
        <v>42</v>
      </c>
      <c r="O243" s="78"/>
      <c r="P243" s="224">
        <f>O243*H243</f>
        <v>0</v>
      </c>
      <c r="Q243" s="224">
        <v>0</v>
      </c>
      <c r="R243" s="224">
        <f>Q243*H243</f>
        <v>0</v>
      </c>
      <c r="S243" s="224">
        <v>0</v>
      </c>
      <c r="T243" s="225">
        <f>S243*H243</f>
        <v>0</v>
      </c>
      <c r="AR243" s="16" t="s">
        <v>163</v>
      </c>
      <c r="AT243" s="16" t="s">
        <v>158</v>
      </c>
      <c r="AU243" s="16" t="s">
        <v>79</v>
      </c>
      <c r="AY243" s="16" t="s">
        <v>156</v>
      </c>
      <c r="BE243" s="226">
        <f>IF(N243="základní",J243,0)</f>
        <v>0</v>
      </c>
      <c r="BF243" s="226">
        <f>IF(N243="snížená",J243,0)</f>
        <v>0</v>
      </c>
      <c r="BG243" s="226">
        <f>IF(N243="zákl. přenesená",J243,0)</f>
        <v>0</v>
      </c>
      <c r="BH243" s="226">
        <f>IF(N243="sníž. přenesená",J243,0)</f>
        <v>0</v>
      </c>
      <c r="BI243" s="226">
        <f>IF(N243="nulová",J243,0)</f>
        <v>0</v>
      </c>
      <c r="BJ243" s="16" t="s">
        <v>21</v>
      </c>
      <c r="BK243" s="226">
        <f>ROUND(I243*H243,2)</f>
        <v>0</v>
      </c>
      <c r="BL243" s="16" t="s">
        <v>163</v>
      </c>
      <c r="BM243" s="16" t="s">
        <v>2149</v>
      </c>
    </row>
    <row r="244" s="1" customFormat="1">
      <c r="B244" s="37"/>
      <c r="C244" s="38"/>
      <c r="D244" s="227" t="s">
        <v>165</v>
      </c>
      <c r="E244" s="38"/>
      <c r="F244" s="228" t="s">
        <v>2150</v>
      </c>
      <c r="G244" s="38"/>
      <c r="H244" s="38"/>
      <c r="I244" s="142"/>
      <c r="J244" s="38"/>
      <c r="K244" s="38"/>
      <c r="L244" s="42"/>
      <c r="M244" s="229"/>
      <c r="N244" s="78"/>
      <c r="O244" s="78"/>
      <c r="P244" s="78"/>
      <c r="Q244" s="78"/>
      <c r="R244" s="78"/>
      <c r="S244" s="78"/>
      <c r="T244" s="79"/>
      <c r="AT244" s="16" t="s">
        <v>165</v>
      </c>
      <c r="AU244" s="16" t="s">
        <v>79</v>
      </c>
    </row>
    <row r="245" s="1" customFormat="1">
      <c r="B245" s="37"/>
      <c r="C245" s="38"/>
      <c r="D245" s="227" t="s">
        <v>167</v>
      </c>
      <c r="E245" s="38"/>
      <c r="F245" s="230" t="s">
        <v>2151</v>
      </c>
      <c r="G245" s="38"/>
      <c r="H245" s="38"/>
      <c r="I245" s="142"/>
      <c r="J245" s="38"/>
      <c r="K245" s="38"/>
      <c r="L245" s="42"/>
      <c r="M245" s="229"/>
      <c r="N245" s="78"/>
      <c r="O245" s="78"/>
      <c r="P245" s="78"/>
      <c r="Q245" s="78"/>
      <c r="R245" s="78"/>
      <c r="S245" s="78"/>
      <c r="T245" s="79"/>
      <c r="AT245" s="16" t="s">
        <v>167</v>
      </c>
      <c r="AU245" s="16" t="s">
        <v>79</v>
      </c>
    </row>
    <row r="246" s="1" customFormat="1">
      <c r="B246" s="37"/>
      <c r="C246" s="38"/>
      <c r="D246" s="227" t="s">
        <v>189</v>
      </c>
      <c r="E246" s="38"/>
      <c r="F246" s="230" t="s">
        <v>2152</v>
      </c>
      <c r="G246" s="38"/>
      <c r="H246" s="38"/>
      <c r="I246" s="142"/>
      <c r="J246" s="38"/>
      <c r="K246" s="38"/>
      <c r="L246" s="42"/>
      <c r="M246" s="229"/>
      <c r="N246" s="78"/>
      <c r="O246" s="78"/>
      <c r="P246" s="78"/>
      <c r="Q246" s="78"/>
      <c r="R246" s="78"/>
      <c r="S246" s="78"/>
      <c r="T246" s="79"/>
      <c r="AT246" s="16" t="s">
        <v>189</v>
      </c>
      <c r="AU246" s="16" t="s">
        <v>79</v>
      </c>
    </row>
    <row r="247" s="12" customFormat="1">
      <c r="B247" s="231"/>
      <c r="C247" s="232"/>
      <c r="D247" s="227" t="s">
        <v>169</v>
      </c>
      <c r="E247" s="233" t="s">
        <v>1</v>
      </c>
      <c r="F247" s="234" t="s">
        <v>2145</v>
      </c>
      <c r="G247" s="232"/>
      <c r="H247" s="233" t="s">
        <v>1</v>
      </c>
      <c r="I247" s="235"/>
      <c r="J247" s="232"/>
      <c r="K247" s="232"/>
      <c r="L247" s="236"/>
      <c r="M247" s="237"/>
      <c r="N247" s="238"/>
      <c r="O247" s="238"/>
      <c r="P247" s="238"/>
      <c r="Q247" s="238"/>
      <c r="R247" s="238"/>
      <c r="S247" s="238"/>
      <c r="T247" s="239"/>
      <c r="AT247" s="240" t="s">
        <v>169</v>
      </c>
      <c r="AU247" s="240" t="s">
        <v>79</v>
      </c>
      <c r="AV247" s="12" t="s">
        <v>21</v>
      </c>
      <c r="AW247" s="12" t="s">
        <v>34</v>
      </c>
      <c r="AX247" s="12" t="s">
        <v>71</v>
      </c>
      <c r="AY247" s="240" t="s">
        <v>156</v>
      </c>
    </row>
    <row r="248" s="13" customFormat="1">
      <c r="B248" s="241"/>
      <c r="C248" s="242"/>
      <c r="D248" s="227" t="s">
        <v>169</v>
      </c>
      <c r="E248" s="243" t="s">
        <v>1</v>
      </c>
      <c r="F248" s="244" t="s">
        <v>2153</v>
      </c>
      <c r="G248" s="242"/>
      <c r="H248" s="245">
        <v>294.80000000000001</v>
      </c>
      <c r="I248" s="246"/>
      <c r="J248" s="242"/>
      <c r="K248" s="242"/>
      <c r="L248" s="247"/>
      <c r="M248" s="248"/>
      <c r="N248" s="249"/>
      <c r="O248" s="249"/>
      <c r="P248" s="249"/>
      <c r="Q248" s="249"/>
      <c r="R248" s="249"/>
      <c r="S248" s="249"/>
      <c r="T248" s="250"/>
      <c r="AT248" s="251" t="s">
        <v>169</v>
      </c>
      <c r="AU248" s="251" t="s">
        <v>79</v>
      </c>
      <c r="AV248" s="13" t="s">
        <v>79</v>
      </c>
      <c r="AW248" s="13" t="s">
        <v>34</v>
      </c>
      <c r="AX248" s="13" t="s">
        <v>21</v>
      </c>
      <c r="AY248" s="251" t="s">
        <v>156</v>
      </c>
    </row>
    <row r="249" s="1" customFormat="1" ht="22.5" customHeight="1">
      <c r="B249" s="37"/>
      <c r="C249" s="215" t="s">
        <v>361</v>
      </c>
      <c r="D249" s="215" t="s">
        <v>158</v>
      </c>
      <c r="E249" s="216" t="s">
        <v>2154</v>
      </c>
      <c r="F249" s="217" t="s">
        <v>2155</v>
      </c>
      <c r="G249" s="218" t="s">
        <v>519</v>
      </c>
      <c r="H249" s="219">
        <v>1</v>
      </c>
      <c r="I249" s="220"/>
      <c r="J249" s="221">
        <f>ROUND(I249*H249,2)</f>
        <v>0</v>
      </c>
      <c r="K249" s="217" t="s">
        <v>705</v>
      </c>
      <c r="L249" s="42"/>
      <c r="M249" s="222" t="s">
        <v>1</v>
      </c>
      <c r="N249" s="223" t="s">
        <v>42</v>
      </c>
      <c r="O249" s="78"/>
      <c r="P249" s="224">
        <f>O249*H249</f>
        <v>0</v>
      </c>
      <c r="Q249" s="224">
        <v>0</v>
      </c>
      <c r="R249" s="224">
        <f>Q249*H249</f>
        <v>0</v>
      </c>
      <c r="S249" s="224">
        <v>0</v>
      </c>
      <c r="T249" s="225">
        <f>S249*H249</f>
        <v>0</v>
      </c>
      <c r="AR249" s="16" t="s">
        <v>163</v>
      </c>
      <c r="AT249" s="16" t="s">
        <v>158</v>
      </c>
      <c r="AU249" s="16" t="s">
        <v>79</v>
      </c>
      <c r="AY249" s="16" t="s">
        <v>156</v>
      </c>
      <c r="BE249" s="226">
        <f>IF(N249="základní",J249,0)</f>
        <v>0</v>
      </c>
      <c r="BF249" s="226">
        <f>IF(N249="snížená",J249,0)</f>
        <v>0</v>
      </c>
      <c r="BG249" s="226">
        <f>IF(N249="zákl. přenesená",J249,0)</f>
        <v>0</v>
      </c>
      <c r="BH249" s="226">
        <f>IF(N249="sníž. přenesená",J249,0)</f>
        <v>0</v>
      </c>
      <c r="BI249" s="226">
        <f>IF(N249="nulová",J249,0)</f>
        <v>0</v>
      </c>
      <c r="BJ249" s="16" t="s">
        <v>21</v>
      </c>
      <c r="BK249" s="226">
        <f>ROUND(I249*H249,2)</f>
        <v>0</v>
      </c>
      <c r="BL249" s="16" t="s">
        <v>163</v>
      </c>
      <c r="BM249" s="16" t="s">
        <v>2156</v>
      </c>
    </row>
    <row r="250" s="1" customFormat="1">
      <c r="B250" s="37"/>
      <c r="C250" s="38"/>
      <c r="D250" s="227" t="s">
        <v>165</v>
      </c>
      <c r="E250" s="38"/>
      <c r="F250" s="228" t="s">
        <v>2157</v>
      </c>
      <c r="G250" s="38"/>
      <c r="H250" s="38"/>
      <c r="I250" s="142"/>
      <c r="J250" s="38"/>
      <c r="K250" s="38"/>
      <c r="L250" s="42"/>
      <c r="M250" s="229"/>
      <c r="N250" s="78"/>
      <c r="O250" s="78"/>
      <c r="P250" s="78"/>
      <c r="Q250" s="78"/>
      <c r="R250" s="78"/>
      <c r="S250" s="78"/>
      <c r="T250" s="79"/>
      <c r="AT250" s="16" t="s">
        <v>165</v>
      </c>
      <c r="AU250" s="16" t="s">
        <v>79</v>
      </c>
    </row>
    <row r="251" s="1" customFormat="1">
      <c r="B251" s="37"/>
      <c r="C251" s="38"/>
      <c r="D251" s="227" t="s">
        <v>167</v>
      </c>
      <c r="E251" s="38"/>
      <c r="F251" s="230" t="s">
        <v>2158</v>
      </c>
      <c r="G251" s="38"/>
      <c r="H251" s="38"/>
      <c r="I251" s="142"/>
      <c r="J251" s="38"/>
      <c r="K251" s="38"/>
      <c r="L251" s="42"/>
      <c r="M251" s="229"/>
      <c r="N251" s="78"/>
      <c r="O251" s="78"/>
      <c r="P251" s="78"/>
      <c r="Q251" s="78"/>
      <c r="R251" s="78"/>
      <c r="S251" s="78"/>
      <c r="T251" s="79"/>
      <c r="AT251" s="16" t="s">
        <v>167</v>
      </c>
      <c r="AU251" s="16" t="s">
        <v>79</v>
      </c>
    </row>
    <row r="252" s="1" customFormat="1">
      <c r="B252" s="37"/>
      <c r="C252" s="38"/>
      <c r="D252" s="227" t="s">
        <v>189</v>
      </c>
      <c r="E252" s="38"/>
      <c r="F252" s="230" t="s">
        <v>2159</v>
      </c>
      <c r="G252" s="38"/>
      <c r="H252" s="38"/>
      <c r="I252" s="142"/>
      <c r="J252" s="38"/>
      <c r="K252" s="38"/>
      <c r="L252" s="42"/>
      <c r="M252" s="229"/>
      <c r="N252" s="78"/>
      <c r="O252" s="78"/>
      <c r="P252" s="78"/>
      <c r="Q252" s="78"/>
      <c r="R252" s="78"/>
      <c r="S252" s="78"/>
      <c r="T252" s="79"/>
      <c r="AT252" s="16" t="s">
        <v>189</v>
      </c>
      <c r="AU252" s="16" t="s">
        <v>79</v>
      </c>
    </row>
    <row r="253" s="1" customFormat="1" ht="22.5" customHeight="1">
      <c r="B253" s="37"/>
      <c r="C253" s="215" t="s">
        <v>371</v>
      </c>
      <c r="D253" s="215" t="s">
        <v>158</v>
      </c>
      <c r="E253" s="216" t="s">
        <v>2160</v>
      </c>
      <c r="F253" s="217" t="s">
        <v>2161</v>
      </c>
      <c r="G253" s="218" t="s">
        <v>519</v>
      </c>
      <c r="H253" s="219">
        <v>1</v>
      </c>
      <c r="I253" s="220"/>
      <c r="J253" s="221">
        <f>ROUND(I253*H253,2)</f>
        <v>0</v>
      </c>
      <c r="K253" s="217" t="s">
        <v>705</v>
      </c>
      <c r="L253" s="42"/>
      <c r="M253" s="222" t="s">
        <v>1</v>
      </c>
      <c r="N253" s="223" t="s">
        <v>42</v>
      </c>
      <c r="O253" s="78"/>
      <c r="P253" s="224">
        <f>O253*H253</f>
        <v>0</v>
      </c>
      <c r="Q253" s="224">
        <v>0</v>
      </c>
      <c r="R253" s="224">
        <f>Q253*H253</f>
        <v>0</v>
      </c>
      <c r="S253" s="224">
        <v>0</v>
      </c>
      <c r="T253" s="225">
        <f>S253*H253</f>
        <v>0</v>
      </c>
      <c r="AR253" s="16" t="s">
        <v>163</v>
      </c>
      <c r="AT253" s="16" t="s">
        <v>158</v>
      </c>
      <c r="AU253" s="16" t="s">
        <v>79</v>
      </c>
      <c r="AY253" s="16" t="s">
        <v>156</v>
      </c>
      <c r="BE253" s="226">
        <f>IF(N253="základní",J253,0)</f>
        <v>0</v>
      </c>
      <c r="BF253" s="226">
        <f>IF(N253="snížená",J253,0)</f>
        <v>0</v>
      </c>
      <c r="BG253" s="226">
        <f>IF(N253="zákl. přenesená",J253,0)</f>
        <v>0</v>
      </c>
      <c r="BH253" s="226">
        <f>IF(N253="sníž. přenesená",J253,0)</f>
        <v>0</v>
      </c>
      <c r="BI253" s="226">
        <f>IF(N253="nulová",J253,0)</f>
        <v>0</v>
      </c>
      <c r="BJ253" s="16" t="s">
        <v>21</v>
      </c>
      <c r="BK253" s="226">
        <f>ROUND(I253*H253,2)</f>
        <v>0</v>
      </c>
      <c r="BL253" s="16" t="s">
        <v>163</v>
      </c>
      <c r="BM253" s="16" t="s">
        <v>2162</v>
      </c>
    </row>
    <row r="254" s="1" customFormat="1">
      <c r="B254" s="37"/>
      <c r="C254" s="38"/>
      <c r="D254" s="227" t="s">
        <v>165</v>
      </c>
      <c r="E254" s="38"/>
      <c r="F254" s="228" t="s">
        <v>2163</v>
      </c>
      <c r="G254" s="38"/>
      <c r="H254" s="38"/>
      <c r="I254" s="142"/>
      <c r="J254" s="38"/>
      <c r="K254" s="38"/>
      <c r="L254" s="42"/>
      <c r="M254" s="229"/>
      <c r="N254" s="78"/>
      <c r="O254" s="78"/>
      <c r="P254" s="78"/>
      <c r="Q254" s="78"/>
      <c r="R254" s="78"/>
      <c r="S254" s="78"/>
      <c r="T254" s="79"/>
      <c r="AT254" s="16" t="s">
        <v>165</v>
      </c>
      <c r="AU254" s="16" t="s">
        <v>79</v>
      </c>
    </row>
    <row r="255" s="1" customFormat="1">
      <c r="B255" s="37"/>
      <c r="C255" s="38"/>
      <c r="D255" s="227" t="s">
        <v>167</v>
      </c>
      <c r="E255" s="38"/>
      <c r="F255" s="230" t="s">
        <v>2164</v>
      </c>
      <c r="G255" s="38"/>
      <c r="H255" s="38"/>
      <c r="I255" s="142"/>
      <c r="J255" s="38"/>
      <c r="K255" s="38"/>
      <c r="L255" s="42"/>
      <c r="M255" s="229"/>
      <c r="N255" s="78"/>
      <c r="O255" s="78"/>
      <c r="P255" s="78"/>
      <c r="Q255" s="78"/>
      <c r="R255" s="78"/>
      <c r="S255" s="78"/>
      <c r="T255" s="79"/>
      <c r="AT255" s="16" t="s">
        <v>167</v>
      </c>
      <c r="AU255" s="16" t="s">
        <v>79</v>
      </c>
    </row>
    <row r="256" s="1" customFormat="1">
      <c r="B256" s="37"/>
      <c r="C256" s="38"/>
      <c r="D256" s="227" t="s">
        <v>189</v>
      </c>
      <c r="E256" s="38"/>
      <c r="F256" s="230" t="s">
        <v>2165</v>
      </c>
      <c r="G256" s="38"/>
      <c r="H256" s="38"/>
      <c r="I256" s="142"/>
      <c r="J256" s="38"/>
      <c r="K256" s="38"/>
      <c r="L256" s="42"/>
      <c r="M256" s="229"/>
      <c r="N256" s="78"/>
      <c r="O256" s="78"/>
      <c r="P256" s="78"/>
      <c r="Q256" s="78"/>
      <c r="R256" s="78"/>
      <c r="S256" s="78"/>
      <c r="T256" s="79"/>
      <c r="AT256" s="16" t="s">
        <v>189</v>
      </c>
      <c r="AU256" s="16" t="s">
        <v>79</v>
      </c>
    </row>
    <row r="257" s="1" customFormat="1" ht="22.5" customHeight="1">
      <c r="B257" s="37"/>
      <c r="C257" s="215" t="s">
        <v>378</v>
      </c>
      <c r="D257" s="215" t="s">
        <v>158</v>
      </c>
      <c r="E257" s="216" t="s">
        <v>2166</v>
      </c>
      <c r="F257" s="217" t="s">
        <v>2167</v>
      </c>
      <c r="G257" s="218" t="s">
        <v>519</v>
      </c>
      <c r="H257" s="219">
        <v>1</v>
      </c>
      <c r="I257" s="220"/>
      <c r="J257" s="221">
        <f>ROUND(I257*H257,2)</f>
        <v>0</v>
      </c>
      <c r="K257" s="217" t="s">
        <v>705</v>
      </c>
      <c r="L257" s="42"/>
      <c r="M257" s="222" t="s">
        <v>1</v>
      </c>
      <c r="N257" s="223" t="s">
        <v>42</v>
      </c>
      <c r="O257" s="78"/>
      <c r="P257" s="224">
        <f>O257*H257</f>
        <v>0</v>
      </c>
      <c r="Q257" s="224">
        <v>0</v>
      </c>
      <c r="R257" s="224">
        <f>Q257*H257</f>
        <v>0</v>
      </c>
      <c r="S257" s="224">
        <v>0</v>
      </c>
      <c r="T257" s="225">
        <f>S257*H257</f>
        <v>0</v>
      </c>
      <c r="AR257" s="16" t="s">
        <v>163</v>
      </c>
      <c r="AT257" s="16" t="s">
        <v>158</v>
      </c>
      <c r="AU257" s="16" t="s">
        <v>79</v>
      </c>
      <c r="AY257" s="16" t="s">
        <v>156</v>
      </c>
      <c r="BE257" s="226">
        <f>IF(N257="základní",J257,0)</f>
        <v>0</v>
      </c>
      <c r="BF257" s="226">
        <f>IF(N257="snížená",J257,0)</f>
        <v>0</v>
      </c>
      <c r="BG257" s="226">
        <f>IF(N257="zákl. přenesená",J257,0)</f>
        <v>0</v>
      </c>
      <c r="BH257" s="226">
        <f>IF(N257="sníž. přenesená",J257,0)</f>
        <v>0</v>
      </c>
      <c r="BI257" s="226">
        <f>IF(N257="nulová",J257,0)</f>
        <v>0</v>
      </c>
      <c r="BJ257" s="16" t="s">
        <v>21</v>
      </c>
      <c r="BK257" s="226">
        <f>ROUND(I257*H257,2)</f>
        <v>0</v>
      </c>
      <c r="BL257" s="16" t="s">
        <v>163</v>
      </c>
      <c r="BM257" s="16" t="s">
        <v>2168</v>
      </c>
    </row>
    <row r="258" s="1" customFormat="1">
      <c r="B258" s="37"/>
      <c r="C258" s="38"/>
      <c r="D258" s="227" t="s">
        <v>165</v>
      </c>
      <c r="E258" s="38"/>
      <c r="F258" s="228" t="s">
        <v>2169</v>
      </c>
      <c r="G258" s="38"/>
      <c r="H258" s="38"/>
      <c r="I258" s="142"/>
      <c r="J258" s="38"/>
      <c r="K258" s="38"/>
      <c r="L258" s="42"/>
      <c r="M258" s="229"/>
      <c r="N258" s="78"/>
      <c r="O258" s="78"/>
      <c r="P258" s="78"/>
      <c r="Q258" s="78"/>
      <c r="R258" s="78"/>
      <c r="S258" s="78"/>
      <c r="T258" s="79"/>
      <c r="AT258" s="16" t="s">
        <v>165</v>
      </c>
      <c r="AU258" s="16" t="s">
        <v>79</v>
      </c>
    </row>
    <row r="259" s="1" customFormat="1">
      <c r="B259" s="37"/>
      <c r="C259" s="38"/>
      <c r="D259" s="227" t="s">
        <v>167</v>
      </c>
      <c r="E259" s="38"/>
      <c r="F259" s="230" t="s">
        <v>2158</v>
      </c>
      <c r="G259" s="38"/>
      <c r="H259" s="38"/>
      <c r="I259" s="142"/>
      <c r="J259" s="38"/>
      <c r="K259" s="38"/>
      <c r="L259" s="42"/>
      <c r="M259" s="229"/>
      <c r="N259" s="78"/>
      <c r="O259" s="78"/>
      <c r="P259" s="78"/>
      <c r="Q259" s="78"/>
      <c r="R259" s="78"/>
      <c r="S259" s="78"/>
      <c r="T259" s="79"/>
      <c r="AT259" s="16" t="s">
        <v>167</v>
      </c>
      <c r="AU259" s="16" t="s">
        <v>79</v>
      </c>
    </row>
    <row r="260" s="1" customFormat="1">
      <c r="B260" s="37"/>
      <c r="C260" s="38"/>
      <c r="D260" s="227" t="s">
        <v>189</v>
      </c>
      <c r="E260" s="38"/>
      <c r="F260" s="230" t="s">
        <v>2170</v>
      </c>
      <c r="G260" s="38"/>
      <c r="H260" s="38"/>
      <c r="I260" s="142"/>
      <c r="J260" s="38"/>
      <c r="K260" s="38"/>
      <c r="L260" s="42"/>
      <c r="M260" s="229"/>
      <c r="N260" s="78"/>
      <c r="O260" s="78"/>
      <c r="P260" s="78"/>
      <c r="Q260" s="78"/>
      <c r="R260" s="78"/>
      <c r="S260" s="78"/>
      <c r="T260" s="79"/>
      <c r="AT260" s="16" t="s">
        <v>189</v>
      </c>
      <c r="AU260" s="16" t="s">
        <v>79</v>
      </c>
    </row>
    <row r="261" s="1" customFormat="1" ht="22.5" customHeight="1">
      <c r="B261" s="37"/>
      <c r="C261" s="215" t="s">
        <v>386</v>
      </c>
      <c r="D261" s="215" t="s">
        <v>158</v>
      </c>
      <c r="E261" s="216" t="s">
        <v>2171</v>
      </c>
      <c r="F261" s="217" t="s">
        <v>2172</v>
      </c>
      <c r="G261" s="218" t="s">
        <v>519</v>
      </c>
      <c r="H261" s="219">
        <v>1</v>
      </c>
      <c r="I261" s="220"/>
      <c r="J261" s="221">
        <f>ROUND(I261*H261,2)</f>
        <v>0</v>
      </c>
      <c r="K261" s="217" t="s">
        <v>705</v>
      </c>
      <c r="L261" s="42"/>
      <c r="M261" s="222" t="s">
        <v>1</v>
      </c>
      <c r="N261" s="223" t="s">
        <v>42</v>
      </c>
      <c r="O261" s="78"/>
      <c r="P261" s="224">
        <f>O261*H261</f>
        <v>0</v>
      </c>
      <c r="Q261" s="224">
        <v>0</v>
      </c>
      <c r="R261" s="224">
        <f>Q261*H261</f>
        <v>0</v>
      </c>
      <c r="S261" s="224">
        <v>0</v>
      </c>
      <c r="T261" s="225">
        <f>S261*H261</f>
        <v>0</v>
      </c>
      <c r="AR261" s="16" t="s">
        <v>163</v>
      </c>
      <c r="AT261" s="16" t="s">
        <v>158</v>
      </c>
      <c r="AU261" s="16" t="s">
        <v>79</v>
      </c>
      <c r="AY261" s="16" t="s">
        <v>156</v>
      </c>
      <c r="BE261" s="226">
        <f>IF(N261="základní",J261,0)</f>
        <v>0</v>
      </c>
      <c r="BF261" s="226">
        <f>IF(N261="snížená",J261,0)</f>
        <v>0</v>
      </c>
      <c r="BG261" s="226">
        <f>IF(N261="zákl. přenesená",J261,0)</f>
        <v>0</v>
      </c>
      <c r="BH261" s="226">
        <f>IF(N261="sníž. přenesená",J261,0)</f>
        <v>0</v>
      </c>
      <c r="BI261" s="226">
        <f>IF(N261="nulová",J261,0)</f>
        <v>0</v>
      </c>
      <c r="BJ261" s="16" t="s">
        <v>21</v>
      </c>
      <c r="BK261" s="226">
        <f>ROUND(I261*H261,2)</f>
        <v>0</v>
      </c>
      <c r="BL261" s="16" t="s">
        <v>163</v>
      </c>
      <c r="BM261" s="16" t="s">
        <v>2173</v>
      </c>
    </row>
    <row r="262" s="1" customFormat="1">
      <c r="B262" s="37"/>
      <c r="C262" s="38"/>
      <c r="D262" s="227" t="s">
        <v>165</v>
      </c>
      <c r="E262" s="38"/>
      <c r="F262" s="228" t="s">
        <v>2174</v>
      </c>
      <c r="G262" s="38"/>
      <c r="H262" s="38"/>
      <c r="I262" s="142"/>
      <c r="J262" s="38"/>
      <c r="K262" s="38"/>
      <c r="L262" s="42"/>
      <c r="M262" s="229"/>
      <c r="N262" s="78"/>
      <c r="O262" s="78"/>
      <c r="P262" s="78"/>
      <c r="Q262" s="78"/>
      <c r="R262" s="78"/>
      <c r="S262" s="78"/>
      <c r="T262" s="79"/>
      <c r="AT262" s="16" t="s">
        <v>165</v>
      </c>
      <c r="AU262" s="16" t="s">
        <v>79</v>
      </c>
    </row>
    <row r="263" s="1" customFormat="1">
      <c r="B263" s="37"/>
      <c r="C263" s="38"/>
      <c r="D263" s="227" t="s">
        <v>167</v>
      </c>
      <c r="E263" s="38"/>
      <c r="F263" s="230" t="s">
        <v>2164</v>
      </c>
      <c r="G263" s="38"/>
      <c r="H263" s="38"/>
      <c r="I263" s="142"/>
      <c r="J263" s="38"/>
      <c r="K263" s="38"/>
      <c r="L263" s="42"/>
      <c r="M263" s="229"/>
      <c r="N263" s="78"/>
      <c r="O263" s="78"/>
      <c r="P263" s="78"/>
      <c r="Q263" s="78"/>
      <c r="R263" s="78"/>
      <c r="S263" s="78"/>
      <c r="T263" s="79"/>
      <c r="AT263" s="16" t="s">
        <v>167</v>
      </c>
      <c r="AU263" s="16" t="s">
        <v>79</v>
      </c>
    </row>
    <row r="264" s="1" customFormat="1">
      <c r="B264" s="37"/>
      <c r="C264" s="38"/>
      <c r="D264" s="227" t="s">
        <v>189</v>
      </c>
      <c r="E264" s="38"/>
      <c r="F264" s="230" t="s">
        <v>2175</v>
      </c>
      <c r="G264" s="38"/>
      <c r="H264" s="38"/>
      <c r="I264" s="142"/>
      <c r="J264" s="38"/>
      <c r="K264" s="38"/>
      <c r="L264" s="42"/>
      <c r="M264" s="229"/>
      <c r="N264" s="78"/>
      <c r="O264" s="78"/>
      <c r="P264" s="78"/>
      <c r="Q264" s="78"/>
      <c r="R264" s="78"/>
      <c r="S264" s="78"/>
      <c r="T264" s="79"/>
      <c r="AT264" s="16" t="s">
        <v>189</v>
      </c>
      <c r="AU264" s="16" t="s">
        <v>79</v>
      </c>
    </row>
    <row r="265" s="11" customFormat="1" ht="25.92" customHeight="1">
      <c r="B265" s="199"/>
      <c r="C265" s="200"/>
      <c r="D265" s="201" t="s">
        <v>70</v>
      </c>
      <c r="E265" s="202" t="s">
        <v>834</v>
      </c>
      <c r="F265" s="202" t="s">
        <v>835</v>
      </c>
      <c r="G265" s="200"/>
      <c r="H265" s="200"/>
      <c r="I265" s="203"/>
      <c r="J265" s="204">
        <f>BK265</f>
        <v>0</v>
      </c>
      <c r="K265" s="200"/>
      <c r="L265" s="205"/>
      <c r="M265" s="206"/>
      <c r="N265" s="207"/>
      <c r="O265" s="207"/>
      <c r="P265" s="208">
        <f>SUM(P266:P304)</f>
        <v>0</v>
      </c>
      <c r="Q265" s="207"/>
      <c r="R265" s="208">
        <f>SUM(R266:R304)</f>
        <v>0</v>
      </c>
      <c r="S265" s="207"/>
      <c r="T265" s="209">
        <f>SUM(T266:T304)</f>
        <v>0</v>
      </c>
      <c r="AR265" s="210" t="s">
        <v>163</v>
      </c>
      <c r="AT265" s="211" t="s">
        <v>70</v>
      </c>
      <c r="AU265" s="211" t="s">
        <v>71</v>
      </c>
      <c r="AY265" s="210" t="s">
        <v>156</v>
      </c>
      <c r="BK265" s="212">
        <f>SUM(BK266:BK304)</f>
        <v>0</v>
      </c>
    </row>
    <row r="266" s="1" customFormat="1" ht="22.5" customHeight="1">
      <c r="B266" s="37"/>
      <c r="C266" s="215" t="s">
        <v>391</v>
      </c>
      <c r="D266" s="215" t="s">
        <v>158</v>
      </c>
      <c r="E266" s="216" t="s">
        <v>836</v>
      </c>
      <c r="F266" s="217" t="s">
        <v>837</v>
      </c>
      <c r="G266" s="218" t="s">
        <v>282</v>
      </c>
      <c r="H266" s="219">
        <v>18</v>
      </c>
      <c r="I266" s="220"/>
      <c r="J266" s="221">
        <f>ROUND(I266*H266,2)</f>
        <v>0</v>
      </c>
      <c r="K266" s="217" t="s">
        <v>705</v>
      </c>
      <c r="L266" s="42"/>
      <c r="M266" s="222" t="s">
        <v>1</v>
      </c>
      <c r="N266" s="223" t="s">
        <v>42</v>
      </c>
      <c r="O266" s="78"/>
      <c r="P266" s="224">
        <f>O266*H266</f>
        <v>0</v>
      </c>
      <c r="Q266" s="224">
        <v>0</v>
      </c>
      <c r="R266" s="224">
        <f>Q266*H266</f>
        <v>0</v>
      </c>
      <c r="S266" s="224">
        <v>0</v>
      </c>
      <c r="T266" s="225">
        <f>S266*H266</f>
        <v>0</v>
      </c>
      <c r="AR266" s="16" t="s">
        <v>838</v>
      </c>
      <c r="AT266" s="16" t="s">
        <v>158</v>
      </c>
      <c r="AU266" s="16" t="s">
        <v>21</v>
      </c>
      <c r="AY266" s="16" t="s">
        <v>156</v>
      </c>
      <c r="BE266" s="226">
        <f>IF(N266="základní",J266,0)</f>
        <v>0</v>
      </c>
      <c r="BF266" s="226">
        <f>IF(N266="snížená",J266,0)</f>
        <v>0</v>
      </c>
      <c r="BG266" s="226">
        <f>IF(N266="zákl. přenesená",J266,0)</f>
        <v>0</v>
      </c>
      <c r="BH266" s="226">
        <f>IF(N266="sníž. přenesená",J266,0)</f>
        <v>0</v>
      </c>
      <c r="BI266" s="226">
        <f>IF(N266="nulová",J266,0)</f>
        <v>0</v>
      </c>
      <c r="BJ266" s="16" t="s">
        <v>21</v>
      </c>
      <c r="BK266" s="226">
        <f>ROUND(I266*H266,2)</f>
        <v>0</v>
      </c>
      <c r="BL266" s="16" t="s">
        <v>838</v>
      </c>
      <c r="BM266" s="16" t="s">
        <v>2176</v>
      </c>
    </row>
    <row r="267" s="1" customFormat="1">
      <c r="B267" s="37"/>
      <c r="C267" s="38"/>
      <c r="D267" s="227" t="s">
        <v>165</v>
      </c>
      <c r="E267" s="38"/>
      <c r="F267" s="228" t="s">
        <v>840</v>
      </c>
      <c r="G267" s="38"/>
      <c r="H267" s="38"/>
      <c r="I267" s="142"/>
      <c r="J267" s="38"/>
      <c r="K267" s="38"/>
      <c r="L267" s="42"/>
      <c r="M267" s="229"/>
      <c r="N267" s="78"/>
      <c r="O267" s="78"/>
      <c r="P267" s="78"/>
      <c r="Q267" s="78"/>
      <c r="R267" s="78"/>
      <c r="S267" s="78"/>
      <c r="T267" s="79"/>
      <c r="AT267" s="16" t="s">
        <v>165</v>
      </c>
      <c r="AU267" s="16" t="s">
        <v>21</v>
      </c>
    </row>
    <row r="268" s="1" customFormat="1">
      <c r="B268" s="37"/>
      <c r="C268" s="38"/>
      <c r="D268" s="227" t="s">
        <v>167</v>
      </c>
      <c r="E268" s="38"/>
      <c r="F268" s="230" t="s">
        <v>841</v>
      </c>
      <c r="G268" s="38"/>
      <c r="H268" s="38"/>
      <c r="I268" s="142"/>
      <c r="J268" s="38"/>
      <c r="K268" s="38"/>
      <c r="L268" s="42"/>
      <c r="M268" s="229"/>
      <c r="N268" s="78"/>
      <c r="O268" s="78"/>
      <c r="P268" s="78"/>
      <c r="Q268" s="78"/>
      <c r="R268" s="78"/>
      <c r="S268" s="78"/>
      <c r="T268" s="79"/>
      <c r="AT268" s="16" t="s">
        <v>167</v>
      </c>
      <c r="AU268" s="16" t="s">
        <v>21</v>
      </c>
    </row>
    <row r="269" s="12" customFormat="1">
      <c r="B269" s="231"/>
      <c r="C269" s="232"/>
      <c r="D269" s="227" t="s">
        <v>169</v>
      </c>
      <c r="E269" s="233" t="s">
        <v>1</v>
      </c>
      <c r="F269" s="234" t="s">
        <v>2177</v>
      </c>
      <c r="G269" s="232"/>
      <c r="H269" s="233" t="s">
        <v>1</v>
      </c>
      <c r="I269" s="235"/>
      <c r="J269" s="232"/>
      <c r="K269" s="232"/>
      <c r="L269" s="236"/>
      <c r="M269" s="237"/>
      <c r="N269" s="238"/>
      <c r="O269" s="238"/>
      <c r="P269" s="238"/>
      <c r="Q269" s="238"/>
      <c r="R269" s="238"/>
      <c r="S269" s="238"/>
      <c r="T269" s="239"/>
      <c r="AT269" s="240" t="s">
        <v>169</v>
      </c>
      <c r="AU269" s="240" t="s">
        <v>21</v>
      </c>
      <c r="AV269" s="12" t="s">
        <v>21</v>
      </c>
      <c r="AW269" s="12" t="s">
        <v>34</v>
      </c>
      <c r="AX269" s="12" t="s">
        <v>71</v>
      </c>
      <c r="AY269" s="240" t="s">
        <v>156</v>
      </c>
    </row>
    <row r="270" s="13" customFormat="1">
      <c r="B270" s="241"/>
      <c r="C270" s="242"/>
      <c r="D270" s="227" t="s">
        <v>169</v>
      </c>
      <c r="E270" s="243" t="s">
        <v>1</v>
      </c>
      <c r="F270" s="244" t="s">
        <v>2178</v>
      </c>
      <c r="G270" s="242"/>
      <c r="H270" s="245">
        <v>18</v>
      </c>
      <c r="I270" s="246"/>
      <c r="J270" s="242"/>
      <c r="K270" s="242"/>
      <c r="L270" s="247"/>
      <c r="M270" s="248"/>
      <c r="N270" s="249"/>
      <c r="O270" s="249"/>
      <c r="P270" s="249"/>
      <c r="Q270" s="249"/>
      <c r="R270" s="249"/>
      <c r="S270" s="249"/>
      <c r="T270" s="250"/>
      <c r="AT270" s="251" t="s">
        <v>169</v>
      </c>
      <c r="AU270" s="251" t="s">
        <v>21</v>
      </c>
      <c r="AV270" s="13" t="s">
        <v>79</v>
      </c>
      <c r="AW270" s="13" t="s">
        <v>34</v>
      </c>
      <c r="AX270" s="13" t="s">
        <v>21</v>
      </c>
      <c r="AY270" s="251" t="s">
        <v>156</v>
      </c>
    </row>
    <row r="271" s="1" customFormat="1" ht="22.5" customHeight="1">
      <c r="B271" s="37"/>
      <c r="C271" s="215" t="s">
        <v>401</v>
      </c>
      <c r="D271" s="215" t="s">
        <v>158</v>
      </c>
      <c r="E271" s="216" t="s">
        <v>849</v>
      </c>
      <c r="F271" s="217" t="s">
        <v>850</v>
      </c>
      <c r="G271" s="218" t="s">
        <v>282</v>
      </c>
      <c r="H271" s="219">
        <v>15</v>
      </c>
      <c r="I271" s="220"/>
      <c r="J271" s="221">
        <f>ROUND(I271*H271,2)</f>
        <v>0</v>
      </c>
      <c r="K271" s="217" t="s">
        <v>705</v>
      </c>
      <c r="L271" s="42"/>
      <c r="M271" s="222" t="s">
        <v>1</v>
      </c>
      <c r="N271" s="223" t="s">
        <v>42</v>
      </c>
      <c r="O271" s="78"/>
      <c r="P271" s="224">
        <f>O271*H271</f>
        <v>0</v>
      </c>
      <c r="Q271" s="224">
        <v>0</v>
      </c>
      <c r="R271" s="224">
        <f>Q271*H271</f>
        <v>0</v>
      </c>
      <c r="S271" s="224">
        <v>0</v>
      </c>
      <c r="T271" s="225">
        <f>S271*H271</f>
        <v>0</v>
      </c>
      <c r="AR271" s="16" t="s">
        <v>838</v>
      </c>
      <c r="AT271" s="16" t="s">
        <v>158</v>
      </c>
      <c r="AU271" s="16" t="s">
        <v>21</v>
      </c>
      <c r="AY271" s="16" t="s">
        <v>156</v>
      </c>
      <c r="BE271" s="226">
        <f>IF(N271="základní",J271,0)</f>
        <v>0</v>
      </c>
      <c r="BF271" s="226">
        <f>IF(N271="snížená",J271,0)</f>
        <v>0</v>
      </c>
      <c r="BG271" s="226">
        <f>IF(N271="zákl. přenesená",J271,0)</f>
        <v>0</v>
      </c>
      <c r="BH271" s="226">
        <f>IF(N271="sníž. přenesená",J271,0)</f>
        <v>0</v>
      </c>
      <c r="BI271" s="226">
        <f>IF(N271="nulová",J271,0)</f>
        <v>0</v>
      </c>
      <c r="BJ271" s="16" t="s">
        <v>21</v>
      </c>
      <c r="BK271" s="226">
        <f>ROUND(I271*H271,2)</f>
        <v>0</v>
      </c>
      <c r="BL271" s="16" t="s">
        <v>838</v>
      </c>
      <c r="BM271" s="16" t="s">
        <v>2179</v>
      </c>
    </row>
    <row r="272" s="1" customFormat="1">
      <c r="B272" s="37"/>
      <c r="C272" s="38"/>
      <c r="D272" s="227" t="s">
        <v>165</v>
      </c>
      <c r="E272" s="38"/>
      <c r="F272" s="228" t="s">
        <v>852</v>
      </c>
      <c r="G272" s="38"/>
      <c r="H272" s="38"/>
      <c r="I272" s="142"/>
      <c r="J272" s="38"/>
      <c r="K272" s="38"/>
      <c r="L272" s="42"/>
      <c r="M272" s="229"/>
      <c r="N272" s="78"/>
      <c r="O272" s="78"/>
      <c r="P272" s="78"/>
      <c r="Q272" s="78"/>
      <c r="R272" s="78"/>
      <c r="S272" s="78"/>
      <c r="T272" s="79"/>
      <c r="AT272" s="16" t="s">
        <v>165</v>
      </c>
      <c r="AU272" s="16" t="s">
        <v>21</v>
      </c>
    </row>
    <row r="273" s="1" customFormat="1">
      <c r="B273" s="37"/>
      <c r="C273" s="38"/>
      <c r="D273" s="227" t="s">
        <v>167</v>
      </c>
      <c r="E273" s="38"/>
      <c r="F273" s="230" t="s">
        <v>841</v>
      </c>
      <c r="G273" s="38"/>
      <c r="H273" s="38"/>
      <c r="I273" s="142"/>
      <c r="J273" s="38"/>
      <c r="K273" s="38"/>
      <c r="L273" s="42"/>
      <c r="M273" s="229"/>
      <c r="N273" s="78"/>
      <c r="O273" s="78"/>
      <c r="P273" s="78"/>
      <c r="Q273" s="78"/>
      <c r="R273" s="78"/>
      <c r="S273" s="78"/>
      <c r="T273" s="79"/>
      <c r="AT273" s="16" t="s">
        <v>167</v>
      </c>
      <c r="AU273" s="16" t="s">
        <v>21</v>
      </c>
    </row>
    <row r="274" s="12" customFormat="1">
      <c r="B274" s="231"/>
      <c r="C274" s="232"/>
      <c r="D274" s="227" t="s">
        <v>169</v>
      </c>
      <c r="E274" s="233" t="s">
        <v>1</v>
      </c>
      <c r="F274" s="234" t="s">
        <v>853</v>
      </c>
      <c r="G274" s="232"/>
      <c r="H274" s="233" t="s">
        <v>1</v>
      </c>
      <c r="I274" s="235"/>
      <c r="J274" s="232"/>
      <c r="K274" s="232"/>
      <c r="L274" s="236"/>
      <c r="M274" s="237"/>
      <c r="N274" s="238"/>
      <c r="O274" s="238"/>
      <c r="P274" s="238"/>
      <c r="Q274" s="238"/>
      <c r="R274" s="238"/>
      <c r="S274" s="238"/>
      <c r="T274" s="239"/>
      <c r="AT274" s="240" t="s">
        <v>169</v>
      </c>
      <c r="AU274" s="240" t="s">
        <v>21</v>
      </c>
      <c r="AV274" s="12" t="s">
        <v>21</v>
      </c>
      <c r="AW274" s="12" t="s">
        <v>34</v>
      </c>
      <c r="AX274" s="12" t="s">
        <v>71</v>
      </c>
      <c r="AY274" s="240" t="s">
        <v>156</v>
      </c>
    </row>
    <row r="275" s="13" customFormat="1">
      <c r="B275" s="241"/>
      <c r="C275" s="242"/>
      <c r="D275" s="227" t="s">
        <v>169</v>
      </c>
      <c r="E275" s="243" t="s">
        <v>1</v>
      </c>
      <c r="F275" s="244" t="s">
        <v>2013</v>
      </c>
      <c r="G275" s="242"/>
      <c r="H275" s="245">
        <v>15</v>
      </c>
      <c r="I275" s="246"/>
      <c r="J275" s="242"/>
      <c r="K275" s="242"/>
      <c r="L275" s="247"/>
      <c r="M275" s="248"/>
      <c r="N275" s="249"/>
      <c r="O275" s="249"/>
      <c r="P275" s="249"/>
      <c r="Q275" s="249"/>
      <c r="R275" s="249"/>
      <c r="S275" s="249"/>
      <c r="T275" s="250"/>
      <c r="AT275" s="251" t="s">
        <v>169</v>
      </c>
      <c r="AU275" s="251" t="s">
        <v>21</v>
      </c>
      <c r="AV275" s="13" t="s">
        <v>79</v>
      </c>
      <c r="AW275" s="13" t="s">
        <v>34</v>
      </c>
      <c r="AX275" s="13" t="s">
        <v>21</v>
      </c>
      <c r="AY275" s="251" t="s">
        <v>156</v>
      </c>
    </row>
    <row r="276" s="1" customFormat="1" ht="22.5" customHeight="1">
      <c r="B276" s="37"/>
      <c r="C276" s="215" t="s">
        <v>408</v>
      </c>
      <c r="D276" s="215" t="s">
        <v>158</v>
      </c>
      <c r="E276" s="216" t="s">
        <v>2180</v>
      </c>
      <c r="F276" s="217" t="s">
        <v>2181</v>
      </c>
      <c r="G276" s="218" t="s">
        <v>282</v>
      </c>
      <c r="H276" s="219">
        <v>45.938000000000002</v>
      </c>
      <c r="I276" s="220"/>
      <c r="J276" s="221">
        <f>ROUND(I276*H276,2)</f>
        <v>0</v>
      </c>
      <c r="K276" s="217" t="s">
        <v>705</v>
      </c>
      <c r="L276" s="42"/>
      <c r="M276" s="222" t="s">
        <v>1</v>
      </c>
      <c r="N276" s="223" t="s">
        <v>42</v>
      </c>
      <c r="O276" s="78"/>
      <c r="P276" s="224">
        <f>O276*H276</f>
        <v>0</v>
      </c>
      <c r="Q276" s="224">
        <v>0</v>
      </c>
      <c r="R276" s="224">
        <f>Q276*H276</f>
        <v>0</v>
      </c>
      <c r="S276" s="224">
        <v>0</v>
      </c>
      <c r="T276" s="225">
        <f>S276*H276</f>
        <v>0</v>
      </c>
      <c r="AR276" s="16" t="s">
        <v>838</v>
      </c>
      <c r="AT276" s="16" t="s">
        <v>158</v>
      </c>
      <c r="AU276" s="16" t="s">
        <v>21</v>
      </c>
      <c r="AY276" s="16" t="s">
        <v>156</v>
      </c>
      <c r="BE276" s="226">
        <f>IF(N276="základní",J276,0)</f>
        <v>0</v>
      </c>
      <c r="BF276" s="226">
        <f>IF(N276="snížená",J276,0)</f>
        <v>0</v>
      </c>
      <c r="BG276" s="226">
        <f>IF(N276="zákl. přenesená",J276,0)</f>
        <v>0</v>
      </c>
      <c r="BH276" s="226">
        <f>IF(N276="sníž. přenesená",J276,0)</f>
        <v>0</v>
      </c>
      <c r="BI276" s="226">
        <f>IF(N276="nulová",J276,0)</f>
        <v>0</v>
      </c>
      <c r="BJ276" s="16" t="s">
        <v>21</v>
      </c>
      <c r="BK276" s="226">
        <f>ROUND(I276*H276,2)</f>
        <v>0</v>
      </c>
      <c r="BL276" s="16" t="s">
        <v>838</v>
      </c>
      <c r="BM276" s="16" t="s">
        <v>2182</v>
      </c>
    </row>
    <row r="277" s="1" customFormat="1">
      <c r="B277" s="37"/>
      <c r="C277" s="38"/>
      <c r="D277" s="227" t="s">
        <v>165</v>
      </c>
      <c r="E277" s="38"/>
      <c r="F277" s="228" t="s">
        <v>2183</v>
      </c>
      <c r="G277" s="38"/>
      <c r="H277" s="38"/>
      <c r="I277" s="142"/>
      <c r="J277" s="38"/>
      <c r="K277" s="38"/>
      <c r="L277" s="42"/>
      <c r="M277" s="229"/>
      <c r="N277" s="78"/>
      <c r="O277" s="78"/>
      <c r="P277" s="78"/>
      <c r="Q277" s="78"/>
      <c r="R277" s="78"/>
      <c r="S277" s="78"/>
      <c r="T277" s="79"/>
      <c r="AT277" s="16" t="s">
        <v>165</v>
      </c>
      <c r="AU277" s="16" t="s">
        <v>21</v>
      </c>
    </row>
    <row r="278" s="1" customFormat="1">
      <c r="B278" s="37"/>
      <c r="C278" s="38"/>
      <c r="D278" s="227" t="s">
        <v>167</v>
      </c>
      <c r="E278" s="38"/>
      <c r="F278" s="230" t="s">
        <v>841</v>
      </c>
      <c r="G278" s="38"/>
      <c r="H278" s="38"/>
      <c r="I278" s="142"/>
      <c r="J278" s="38"/>
      <c r="K278" s="38"/>
      <c r="L278" s="42"/>
      <c r="M278" s="229"/>
      <c r="N278" s="78"/>
      <c r="O278" s="78"/>
      <c r="P278" s="78"/>
      <c r="Q278" s="78"/>
      <c r="R278" s="78"/>
      <c r="S278" s="78"/>
      <c r="T278" s="79"/>
      <c r="AT278" s="16" t="s">
        <v>167</v>
      </c>
      <c r="AU278" s="16" t="s">
        <v>21</v>
      </c>
    </row>
    <row r="279" s="12" customFormat="1">
      <c r="B279" s="231"/>
      <c r="C279" s="232"/>
      <c r="D279" s="227" t="s">
        <v>169</v>
      </c>
      <c r="E279" s="233" t="s">
        <v>1</v>
      </c>
      <c r="F279" s="234" t="s">
        <v>2184</v>
      </c>
      <c r="G279" s="232"/>
      <c r="H279" s="233" t="s">
        <v>1</v>
      </c>
      <c r="I279" s="235"/>
      <c r="J279" s="232"/>
      <c r="K279" s="232"/>
      <c r="L279" s="236"/>
      <c r="M279" s="237"/>
      <c r="N279" s="238"/>
      <c r="O279" s="238"/>
      <c r="P279" s="238"/>
      <c r="Q279" s="238"/>
      <c r="R279" s="238"/>
      <c r="S279" s="238"/>
      <c r="T279" s="239"/>
      <c r="AT279" s="240" t="s">
        <v>169</v>
      </c>
      <c r="AU279" s="240" t="s">
        <v>21</v>
      </c>
      <c r="AV279" s="12" t="s">
        <v>21</v>
      </c>
      <c r="AW279" s="12" t="s">
        <v>34</v>
      </c>
      <c r="AX279" s="12" t="s">
        <v>71</v>
      </c>
      <c r="AY279" s="240" t="s">
        <v>156</v>
      </c>
    </row>
    <row r="280" s="13" customFormat="1">
      <c r="B280" s="241"/>
      <c r="C280" s="242"/>
      <c r="D280" s="227" t="s">
        <v>169</v>
      </c>
      <c r="E280" s="243" t="s">
        <v>1</v>
      </c>
      <c r="F280" s="244" t="s">
        <v>2185</v>
      </c>
      <c r="G280" s="242"/>
      <c r="H280" s="245">
        <v>3.04</v>
      </c>
      <c r="I280" s="246"/>
      <c r="J280" s="242"/>
      <c r="K280" s="242"/>
      <c r="L280" s="247"/>
      <c r="M280" s="248"/>
      <c r="N280" s="249"/>
      <c r="O280" s="249"/>
      <c r="P280" s="249"/>
      <c r="Q280" s="249"/>
      <c r="R280" s="249"/>
      <c r="S280" s="249"/>
      <c r="T280" s="250"/>
      <c r="AT280" s="251" t="s">
        <v>169</v>
      </c>
      <c r="AU280" s="251" t="s">
        <v>21</v>
      </c>
      <c r="AV280" s="13" t="s">
        <v>79</v>
      </c>
      <c r="AW280" s="13" t="s">
        <v>34</v>
      </c>
      <c r="AX280" s="13" t="s">
        <v>71</v>
      </c>
      <c r="AY280" s="251" t="s">
        <v>156</v>
      </c>
    </row>
    <row r="281" s="12" customFormat="1">
      <c r="B281" s="231"/>
      <c r="C281" s="232"/>
      <c r="D281" s="227" t="s">
        <v>169</v>
      </c>
      <c r="E281" s="233" t="s">
        <v>1</v>
      </c>
      <c r="F281" s="234" t="s">
        <v>2186</v>
      </c>
      <c r="G281" s="232"/>
      <c r="H281" s="233" t="s">
        <v>1</v>
      </c>
      <c r="I281" s="235"/>
      <c r="J281" s="232"/>
      <c r="K281" s="232"/>
      <c r="L281" s="236"/>
      <c r="M281" s="237"/>
      <c r="N281" s="238"/>
      <c r="O281" s="238"/>
      <c r="P281" s="238"/>
      <c r="Q281" s="238"/>
      <c r="R281" s="238"/>
      <c r="S281" s="238"/>
      <c r="T281" s="239"/>
      <c r="AT281" s="240" t="s">
        <v>169</v>
      </c>
      <c r="AU281" s="240" t="s">
        <v>21</v>
      </c>
      <c r="AV281" s="12" t="s">
        <v>21</v>
      </c>
      <c r="AW281" s="12" t="s">
        <v>34</v>
      </c>
      <c r="AX281" s="12" t="s">
        <v>71</v>
      </c>
      <c r="AY281" s="240" t="s">
        <v>156</v>
      </c>
    </row>
    <row r="282" s="13" customFormat="1">
      <c r="B282" s="241"/>
      <c r="C282" s="242"/>
      <c r="D282" s="227" t="s">
        <v>169</v>
      </c>
      <c r="E282" s="243" t="s">
        <v>1</v>
      </c>
      <c r="F282" s="244" t="s">
        <v>2187</v>
      </c>
      <c r="G282" s="242"/>
      <c r="H282" s="245">
        <v>0.025000000000000001</v>
      </c>
      <c r="I282" s="246"/>
      <c r="J282" s="242"/>
      <c r="K282" s="242"/>
      <c r="L282" s="247"/>
      <c r="M282" s="248"/>
      <c r="N282" s="249"/>
      <c r="O282" s="249"/>
      <c r="P282" s="249"/>
      <c r="Q282" s="249"/>
      <c r="R282" s="249"/>
      <c r="S282" s="249"/>
      <c r="T282" s="250"/>
      <c r="AT282" s="251" t="s">
        <v>169</v>
      </c>
      <c r="AU282" s="251" t="s">
        <v>21</v>
      </c>
      <c r="AV282" s="13" t="s">
        <v>79</v>
      </c>
      <c r="AW282" s="13" t="s">
        <v>34</v>
      </c>
      <c r="AX282" s="13" t="s">
        <v>71</v>
      </c>
      <c r="AY282" s="251" t="s">
        <v>156</v>
      </c>
    </row>
    <row r="283" s="12" customFormat="1">
      <c r="B283" s="231"/>
      <c r="C283" s="232"/>
      <c r="D283" s="227" t="s">
        <v>169</v>
      </c>
      <c r="E283" s="233" t="s">
        <v>1</v>
      </c>
      <c r="F283" s="234" t="s">
        <v>2188</v>
      </c>
      <c r="G283" s="232"/>
      <c r="H283" s="233" t="s">
        <v>1</v>
      </c>
      <c r="I283" s="235"/>
      <c r="J283" s="232"/>
      <c r="K283" s="232"/>
      <c r="L283" s="236"/>
      <c r="M283" s="237"/>
      <c r="N283" s="238"/>
      <c r="O283" s="238"/>
      <c r="P283" s="238"/>
      <c r="Q283" s="238"/>
      <c r="R283" s="238"/>
      <c r="S283" s="238"/>
      <c r="T283" s="239"/>
      <c r="AT283" s="240" t="s">
        <v>169</v>
      </c>
      <c r="AU283" s="240" t="s">
        <v>21</v>
      </c>
      <c r="AV283" s="12" t="s">
        <v>21</v>
      </c>
      <c r="AW283" s="12" t="s">
        <v>34</v>
      </c>
      <c r="AX283" s="12" t="s">
        <v>71</v>
      </c>
      <c r="AY283" s="240" t="s">
        <v>156</v>
      </c>
    </row>
    <row r="284" s="13" customFormat="1">
      <c r="B284" s="241"/>
      <c r="C284" s="242"/>
      <c r="D284" s="227" t="s">
        <v>169</v>
      </c>
      <c r="E284" s="243" t="s">
        <v>1</v>
      </c>
      <c r="F284" s="244" t="s">
        <v>2189</v>
      </c>
      <c r="G284" s="242"/>
      <c r="H284" s="245">
        <v>0.111</v>
      </c>
      <c r="I284" s="246"/>
      <c r="J284" s="242"/>
      <c r="K284" s="242"/>
      <c r="L284" s="247"/>
      <c r="M284" s="248"/>
      <c r="N284" s="249"/>
      <c r="O284" s="249"/>
      <c r="P284" s="249"/>
      <c r="Q284" s="249"/>
      <c r="R284" s="249"/>
      <c r="S284" s="249"/>
      <c r="T284" s="250"/>
      <c r="AT284" s="251" t="s">
        <v>169</v>
      </c>
      <c r="AU284" s="251" t="s">
        <v>21</v>
      </c>
      <c r="AV284" s="13" t="s">
        <v>79</v>
      </c>
      <c r="AW284" s="13" t="s">
        <v>34</v>
      </c>
      <c r="AX284" s="13" t="s">
        <v>71</v>
      </c>
      <c r="AY284" s="251" t="s">
        <v>156</v>
      </c>
    </row>
    <row r="285" s="12" customFormat="1">
      <c r="B285" s="231"/>
      <c r="C285" s="232"/>
      <c r="D285" s="227" t="s">
        <v>169</v>
      </c>
      <c r="E285" s="233" t="s">
        <v>1</v>
      </c>
      <c r="F285" s="234" t="s">
        <v>2190</v>
      </c>
      <c r="G285" s="232"/>
      <c r="H285" s="233" t="s">
        <v>1</v>
      </c>
      <c r="I285" s="235"/>
      <c r="J285" s="232"/>
      <c r="K285" s="232"/>
      <c r="L285" s="236"/>
      <c r="M285" s="237"/>
      <c r="N285" s="238"/>
      <c r="O285" s="238"/>
      <c r="P285" s="238"/>
      <c r="Q285" s="238"/>
      <c r="R285" s="238"/>
      <c r="S285" s="238"/>
      <c r="T285" s="239"/>
      <c r="AT285" s="240" t="s">
        <v>169</v>
      </c>
      <c r="AU285" s="240" t="s">
        <v>21</v>
      </c>
      <c r="AV285" s="12" t="s">
        <v>21</v>
      </c>
      <c r="AW285" s="12" t="s">
        <v>34</v>
      </c>
      <c r="AX285" s="12" t="s">
        <v>71</v>
      </c>
      <c r="AY285" s="240" t="s">
        <v>156</v>
      </c>
    </row>
    <row r="286" s="13" customFormat="1">
      <c r="B286" s="241"/>
      <c r="C286" s="242"/>
      <c r="D286" s="227" t="s">
        <v>169</v>
      </c>
      <c r="E286" s="243" t="s">
        <v>1</v>
      </c>
      <c r="F286" s="244" t="s">
        <v>2191</v>
      </c>
      <c r="G286" s="242"/>
      <c r="H286" s="245">
        <v>8.0340000000000007</v>
      </c>
      <c r="I286" s="246"/>
      <c r="J286" s="242"/>
      <c r="K286" s="242"/>
      <c r="L286" s="247"/>
      <c r="M286" s="248"/>
      <c r="N286" s="249"/>
      <c r="O286" s="249"/>
      <c r="P286" s="249"/>
      <c r="Q286" s="249"/>
      <c r="R286" s="249"/>
      <c r="S286" s="249"/>
      <c r="T286" s="250"/>
      <c r="AT286" s="251" t="s">
        <v>169</v>
      </c>
      <c r="AU286" s="251" t="s">
        <v>21</v>
      </c>
      <c r="AV286" s="13" t="s">
        <v>79</v>
      </c>
      <c r="AW286" s="13" t="s">
        <v>34</v>
      </c>
      <c r="AX286" s="13" t="s">
        <v>71</v>
      </c>
      <c r="AY286" s="251" t="s">
        <v>156</v>
      </c>
    </row>
    <row r="287" s="12" customFormat="1">
      <c r="B287" s="231"/>
      <c r="C287" s="232"/>
      <c r="D287" s="227" t="s">
        <v>169</v>
      </c>
      <c r="E287" s="233" t="s">
        <v>1</v>
      </c>
      <c r="F287" s="234" t="s">
        <v>2192</v>
      </c>
      <c r="G287" s="232"/>
      <c r="H287" s="233" t="s">
        <v>1</v>
      </c>
      <c r="I287" s="235"/>
      <c r="J287" s="232"/>
      <c r="K287" s="232"/>
      <c r="L287" s="236"/>
      <c r="M287" s="237"/>
      <c r="N287" s="238"/>
      <c r="O287" s="238"/>
      <c r="P287" s="238"/>
      <c r="Q287" s="238"/>
      <c r="R287" s="238"/>
      <c r="S287" s="238"/>
      <c r="T287" s="239"/>
      <c r="AT287" s="240" t="s">
        <v>169</v>
      </c>
      <c r="AU287" s="240" t="s">
        <v>21</v>
      </c>
      <c r="AV287" s="12" t="s">
        <v>21</v>
      </c>
      <c r="AW287" s="12" t="s">
        <v>34</v>
      </c>
      <c r="AX287" s="12" t="s">
        <v>71</v>
      </c>
      <c r="AY287" s="240" t="s">
        <v>156</v>
      </c>
    </row>
    <row r="288" s="12" customFormat="1">
      <c r="B288" s="231"/>
      <c r="C288" s="232"/>
      <c r="D288" s="227" t="s">
        <v>169</v>
      </c>
      <c r="E288" s="233" t="s">
        <v>1</v>
      </c>
      <c r="F288" s="234" t="s">
        <v>2193</v>
      </c>
      <c r="G288" s="232"/>
      <c r="H288" s="233" t="s">
        <v>1</v>
      </c>
      <c r="I288" s="235"/>
      <c r="J288" s="232"/>
      <c r="K288" s="232"/>
      <c r="L288" s="236"/>
      <c r="M288" s="237"/>
      <c r="N288" s="238"/>
      <c r="O288" s="238"/>
      <c r="P288" s="238"/>
      <c r="Q288" s="238"/>
      <c r="R288" s="238"/>
      <c r="S288" s="238"/>
      <c r="T288" s="239"/>
      <c r="AT288" s="240" t="s">
        <v>169</v>
      </c>
      <c r="AU288" s="240" t="s">
        <v>21</v>
      </c>
      <c r="AV288" s="12" t="s">
        <v>21</v>
      </c>
      <c r="AW288" s="12" t="s">
        <v>34</v>
      </c>
      <c r="AX288" s="12" t="s">
        <v>71</v>
      </c>
      <c r="AY288" s="240" t="s">
        <v>156</v>
      </c>
    </row>
    <row r="289" s="13" customFormat="1">
      <c r="B289" s="241"/>
      <c r="C289" s="242"/>
      <c r="D289" s="227" t="s">
        <v>169</v>
      </c>
      <c r="E289" s="243" t="s">
        <v>1</v>
      </c>
      <c r="F289" s="244" t="s">
        <v>2194</v>
      </c>
      <c r="G289" s="242"/>
      <c r="H289" s="245">
        <v>34.728000000000002</v>
      </c>
      <c r="I289" s="246"/>
      <c r="J289" s="242"/>
      <c r="K289" s="242"/>
      <c r="L289" s="247"/>
      <c r="M289" s="248"/>
      <c r="N289" s="249"/>
      <c r="O289" s="249"/>
      <c r="P289" s="249"/>
      <c r="Q289" s="249"/>
      <c r="R289" s="249"/>
      <c r="S289" s="249"/>
      <c r="T289" s="250"/>
      <c r="AT289" s="251" t="s">
        <v>169</v>
      </c>
      <c r="AU289" s="251" t="s">
        <v>21</v>
      </c>
      <c r="AV289" s="13" t="s">
        <v>79</v>
      </c>
      <c r="AW289" s="13" t="s">
        <v>34</v>
      </c>
      <c r="AX289" s="13" t="s">
        <v>71</v>
      </c>
      <c r="AY289" s="251" t="s">
        <v>156</v>
      </c>
    </row>
    <row r="290" s="14" customFormat="1">
      <c r="B290" s="252"/>
      <c r="C290" s="253"/>
      <c r="D290" s="227" t="s">
        <v>169</v>
      </c>
      <c r="E290" s="254" t="s">
        <v>1</v>
      </c>
      <c r="F290" s="255" t="s">
        <v>174</v>
      </c>
      <c r="G290" s="253"/>
      <c r="H290" s="256">
        <v>45.938000000000002</v>
      </c>
      <c r="I290" s="257"/>
      <c r="J290" s="253"/>
      <c r="K290" s="253"/>
      <c r="L290" s="258"/>
      <c r="M290" s="259"/>
      <c r="N290" s="260"/>
      <c r="O290" s="260"/>
      <c r="P290" s="260"/>
      <c r="Q290" s="260"/>
      <c r="R290" s="260"/>
      <c r="S290" s="260"/>
      <c r="T290" s="261"/>
      <c r="AT290" s="262" t="s">
        <v>169</v>
      </c>
      <c r="AU290" s="262" t="s">
        <v>21</v>
      </c>
      <c r="AV290" s="14" t="s">
        <v>163</v>
      </c>
      <c r="AW290" s="14" t="s">
        <v>34</v>
      </c>
      <c r="AX290" s="14" t="s">
        <v>21</v>
      </c>
      <c r="AY290" s="262" t="s">
        <v>156</v>
      </c>
    </row>
    <row r="291" s="1" customFormat="1" ht="22.5" customHeight="1">
      <c r="B291" s="37"/>
      <c r="C291" s="215" t="s">
        <v>415</v>
      </c>
      <c r="D291" s="215" t="s">
        <v>158</v>
      </c>
      <c r="E291" s="216" t="s">
        <v>855</v>
      </c>
      <c r="F291" s="217" t="s">
        <v>856</v>
      </c>
      <c r="G291" s="218" t="s">
        <v>282</v>
      </c>
      <c r="H291" s="219">
        <v>0.122</v>
      </c>
      <c r="I291" s="220"/>
      <c r="J291" s="221">
        <f>ROUND(I291*H291,2)</f>
        <v>0</v>
      </c>
      <c r="K291" s="217" t="s">
        <v>705</v>
      </c>
      <c r="L291" s="42"/>
      <c r="M291" s="222" t="s">
        <v>1</v>
      </c>
      <c r="N291" s="223" t="s">
        <v>42</v>
      </c>
      <c r="O291" s="78"/>
      <c r="P291" s="224">
        <f>O291*H291</f>
        <v>0</v>
      </c>
      <c r="Q291" s="224">
        <v>0</v>
      </c>
      <c r="R291" s="224">
        <f>Q291*H291</f>
        <v>0</v>
      </c>
      <c r="S291" s="224">
        <v>0</v>
      </c>
      <c r="T291" s="225">
        <f>S291*H291</f>
        <v>0</v>
      </c>
      <c r="AR291" s="16" t="s">
        <v>838</v>
      </c>
      <c r="AT291" s="16" t="s">
        <v>158</v>
      </c>
      <c r="AU291" s="16" t="s">
        <v>21</v>
      </c>
      <c r="AY291" s="16" t="s">
        <v>156</v>
      </c>
      <c r="BE291" s="226">
        <f>IF(N291="základní",J291,0)</f>
        <v>0</v>
      </c>
      <c r="BF291" s="226">
        <f>IF(N291="snížená",J291,0)</f>
        <v>0</v>
      </c>
      <c r="BG291" s="226">
        <f>IF(N291="zákl. přenesená",J291,0)</f>
        <v>0</v>
      </c>
      <c r="BH291" s="226">
        <f>IF(N291="sníž. přenesená",J291,0)</f>
        <v>0</v>
      </c>
      <c r="BI291" s="226">
        <f>IF(N291="nulová",J291,0)</f>
        <v>0</v>
      </c>
      <c r="BJ291" s="16" t="s">
        <v>21</v>
      </c>
      <c r="BK291" s="226">
        <f>ROUND(I291*H291,2)</f>
        <v>0</v>
      </c>
      <c r="BL291" s="16" t="s">
        <v>838</v>
      </c>
      <c r="BM291" s="16" t="s">
        <v>2195</v>
      </c>
    </row>
    <row r="292" s="1" customFormat="1">
      <c r="B292" s="37"/>
      <c r="C292" s="38"/>
      <c r="D292" s="227" t="s">
        <v>165</v>
      </c>
      <c r="E292" s="38"/>
      <c r="F292" s="228" t="s">
        <v>858</v>
      </c>
      <c r="G292" s="38"/>
      <c r="H292" s="38"/>
      <c r="I292" s="142"/>
      <c r="J292" s="38"/>
      <c r="K292" s="38"/>
      <c r="L292" s="42"/>
      <c r="M292" s="229"/>
      <c r="N292" s="78"/>
      <c r="O292" s="78"/>
      <c r="P292" s="78"/>
      <c r="Q292" s="78"/>
      <c r="R292" s="78"/>
      <c r="S292" s="78"/>
      <c r="T292" s="79"/>
      <c r="AT292" s="16" t="s">
        <v>165</v>
      </c>
      <c r="AU292" s="16" t="s">
        <v>21</v>
      </c>
    </row>
    <row r="293" s="1" customFormat="1">
      <c r="B293" s="37"/>
      <c r="C293" s="38"/>
      <c r="D293" s="227" t="s">
        <v>167</v>
      </c>
      <c r="E293" s="38"/>
      <c r="F293" s="230" t="s">
        <v>859</v>
      </c>
      <c r="G293" s="38"/>
      <c r="H293" s="38"/>
      <c r="I293" s="142"/>
      <c r="J293" s="38"/>
      <c r="K293" s="38"/>
      <c r="L293" s="42"/>
      <c r="M293" s="229"/>
      <c r="N293" s="78"/>
      <c r="O293" s="78"/>
      <c r="P293" s="78"/>
      <c r="Q293" s="78"/>
      <c r="R293" s="78"/>
      <c r="S293" s="78"/>
      <c r="T293" s="79"/>
      <c r="AT293" s="16" t="s">
        <v>167</v>
      </c>
      <c r="AU293" s="16" t="s">
        <v>21</v>
      </c>
    </row>
    <row r="294" s="12" customFormat="1">
      <c r="B294" s="231"/>
      <c r="C294" s="232"/>
      <c r="D294" s="227" t="s">
        <v>169</v>
      </c>
      <c r="E294" s="233" t="s">
        <v>1</v>
      </c>
      <c r="F294" s="234" t="s">
        <v>2196</v>
      </c>
      <c r="G294" s="232"/>
      <c r="H294" s="233" t="s">
        <v>1</v>
      </c>
      <c r="I294" s="235"/>
      <c r="J294" s="232"/>
      <c r="K294" s="232"/>
      <c r="L294" s="236"/>
      <c r="M294" s="237"/>
      <c r="N294" s="238"/>
      <c r="O294" s="238"/>
      <c r="P294" s="238"/>
      <c r="Q294" s="238"/>
      <c r="R294" s="238"/>
      <c r="S294" s="238"/>
      <c r="T294" s="239"/>
      <c r="AT294" s="240" t="s">
        <v>169</v>
      </c>
      <c r="AU294" s="240" t="s">
        <v>21</v>
      </c>
      <c r="AV294" s="12" t="s">
        <v>21</v>
      </c>
      <c r="AW294" s="12" t="s">
        <v>34</v>
      </c>
      <c r="AX294" s="12" t="s">
        <v>71</v>
      </c>
      <c r="AY294" s="240" t="s">
        <v>156</v>
      </c>
    </row>
    <row r="295" s="13" customFormat="1">
      <c r="B295" s="241"/>
      <c r="C295" s="242"/>
      <c r="D295" s="227" t="s">
        <v>169</v>
      </c>
      <c r="E295" s="243" t="s">
        <v>1</v>
      </c>
      <c r="F295" s="244" t="s">
        <v>2197</v>
      </c>
      <c r="G295" s="242"/>
      <c r="H295" s="245">
        <v>0.014</v>
      </c>
      <c r="I295" s="246"/>
      <c r="J295" s="242"/>
      <c r="K295" s="242"/>
      <c r="L295" s="247"/>
      <c r="M295" s="248"/>
      <c r="N295" s="249"/>
      <c r="O295" s="249"/>
      <c r="P295" s="249"/>
      <c r="Q295" s="249"/>
      <c r="R295" s="249"/>
      <c r="S295" s="249"/>
      <c r="T295" s="250"/>
      <c r="AT295" s="251" t="s">
        <v>169</v>
      </c>
      <c r="AU295" s="251" t="s">
        <v>21</v>
      </c>
      <c r="AV295" s="13" t="s">
        <v>79</v>
      </c>
      <c r="AW295" s="13" t="s">
        <v>34</v>
      </c>
      <c r="AX295" s="13" t="s">
        <v>71</v>
      </c>
      <c r="AY295" s="251" t="s">
        <v>156</v>
      </c>
    </row>
    <row r="296" s="12" customFormat="1">
      <c r="B296" s="231"/>
      <c r="C296" s="232"/>
      <c r="D296" s="227" t="s">
        <v>169</v>
      </c>
      <c r="E296" s="233" t="s">
        <v>1</v>
      </c>
      <c r="F296" s="234" t="s">
        <v>2198</v>
      </c>
      <c r="G296" s="232"/>
      <c r="H296" s="233" t="s">
        <v>1</v>
      </c>
      <c r="I296" s="235"/>
      <c r="J296" s="232"/>
      <c r="K296" s="232"/>
      <c r="L296" s="236"/>
      <c r="M296" s="237"/>
      <c r="N296" s="238"/>
      <c r="O296" s="238"/>
      <c r="P296" s="238"/>
      <c r="Q296" s="238"/>
      <c r="R296" s="238"/>
      <c r="S296" s="238"/>
      <c r="T296" s="239"/>
      <c r="AT296" s="240" t="s">
        <v>169</v>
      </c>
      <c r="AU296" s="240" t="s">
        <v>21</v>
      </c>
      <c r="AV296" s="12" t="s">
        <v>21</v>
      </c>
      <c r="AW296" s="12" t="s">
        <v>34</v>
      </c>
      <c r="AX296" s="12" t="s">
        <v>71</v>
      </c>
      <c r="AY296" s="240" t="s">
        <v>156</v>
      </c>
    </row>
    <row r="297" s="13" customFormat="1">
      <c r="B297" s="241"/>
      <c r="C297" s="242"/>
      <c r="D297" s="227" t="s">
        <v>169</v>
      </c>
      <c r="E297" s="243" t="s">
        <v>1</v>
      </c>
      <c r="F297" s="244" t="s">
        <v>2199</v>
      </c>
      <c r="G297" s="242"/>
      <c r="H297" s="245">
        <v>0.108</v>
      </c>
      <c r="I297" s="246"/>
      <c r="J297" s="242"/>
      <c r="K297" s="242"/>
      <c r="L297" s="247"/>
      <c r="M297" s="248"/>
      <c r="N297" s="249"/>
      <c r="O297" s="249"/>
      <c r="P297" s="249"/>
      <c r="Q297" s="249"/>
      <c r="R297" s="249"/>
      <c r="S297" s="249"/>
      <c r="T297" s="250"/>
      <c r="AT297" s="251" t="s">
        <v>169</v>
      </c>
      <c r="AU297" s="251" t="s">
        <v>21</v>
      </c>
      <c r="AV297" s="13" t="s">
        <v>79</v>
      </c>
      <c r="AW297" s="13" t="s">
        <v>34</v>
      </c>
      <c r="AX297" s="13" t="s">
        <v>71</v>
      </c>
      <c r="AY297" s="251" t="s">
        <v>156</v>
      </c>
    </row>
    <row r="298" s="14" customFormat="1">
      <c r="B298" s="252"/>
      <c r="C298" s="253"/>
      <c r="D298" s="227" t="s">
        <v>169</v>
      </c>
      <c r="E298" s="254" t="s">
        <v>1</v>
      </c>
      <c r="F298" s="255" t="s">
        <v>174</v>
      </c>
      <c r="G298" s="253"/>
      <c r="H298" s="256">
        <v>0.122</v>
      </c>
      <c r="I298" s="257"/>
      <c r="J298" s="253"/>
      <c r="K298" s="253"/>
      <c r="L298" s="258"/>
      <c r="M298" s="259"/>
      <c r="N298" s="260"/>
      <c r="O298" s="260"/>
      <c r="P298" s="260"/>
      <c r="Q298" s="260"/>
      <c r="R298" s="260"/>
      <c r="S298" s="260"/>
      <c r="T298" s="261"/>
      <c r="AT298" s="262" t="s">
        <v>169</v>
      </c>
      <c r="AU298" s="262" t="s">
        <v>21</v>
      </c>
      <c r="AV298" s="14" t="s">
        <v>163</v>
      </c>
      <c r="AW298" s="14" t="s">
        <v>34</v>
      </c>
      <c r="AX298" s="14" t="s">
        <v>21</v>
      </c>
      <c r="AY298" s="262" t="s">
        <v>156</v>
      </c>
    </row>
    <row r="299" s="1" customFormat="1" ht="22.5" customHeight="1">
      <c r="B299" s="37"/>
      <c r="C299" s="215" t="s">
        <v>426</v>
      </c>
      <c r="D299" s="215" t="s">
        <v>158</v>
      </c>
      <c r="E299" s="216" t="s">
        <v>860</v>
      </c>
      <c r="F299" s="217" t="s">
        <v>861</v>
      </c>
      <c r="G299" s="218" t="s">
        <v>282</v>
      </c>
      <c r="H299" s="219">
        <v>18</v>
      </c>
      <c r="I299" s="220"/>
      <c r="J299" s="221">
        <f>ROUND(I299*H299,2)</f>
        <v>0</v>
      </c>
      <c r="K299" s="217" t="s">
        <v>705</v>
      </c>
      <c r="L299" s="42"/>
      <c r="M299" s="222" t="s">
        <v>1</v>
      </c>
      <c r="N299" s="223" t="s">
        <v>42</v>
      </c>
      <c r="O299" s="78"/>
      <c r="P299" s="224">
        <f>O299*H299</f>
        <v>0</v>
      </c>
      <c r="Q299" s="224">
        <v>0</v>
      </c>
      <c r="R299" s="224">
        <f>Q299*H299</f>
        <v>0</v>
      </c>
      <c r="S299" s="224">
        <v>0</v>
      </c>
      <c r="T299" s="225">
        <f>S299*H299</f>
        <v>0</v>
      </c>
      <c r="AR299" s="16" t="s">
        <v>838</v>
      </c>
      <c r="AT299" s="16" t="s">
        <v>158</v>
      </c>
      <c r="AU299" s="16" t="s">
        <v>21</v>
      </c>
      <c r="AY299" s="16" t="s">
        <v>156</v>
      </c>
      <c r="BE299" s="226">
        <f>IF(N299="základní",J299,0)</f>
        <v>0</v>
      </c>
      <c r="BF299" s="226">
        <f>IF(N299="snížená",J299,0)</f>
        <v>0</v>
      </c>
      <c r="BG299" s="226">
        <f>IF(N299="zákl. přenesená",J299,0)</f>
        <v>0</v>
      </c>
      <c r="BH299" s="226">
        <f>IF(N299="sníž. přenesená",J299,0)</f>
        <v>0</v>
      </c>
      <c r="BI299" s="226">
        <f>IF(N299="nulová",J299,0)</f>
        <v>0</v>
      </c>
      <c r="BJ299" s="16" t="s">
        <v>21</v>
      </c>
      <c r="BK299" s="226">
        <f>ROUND(I299*H299,2)</f>
        <v>0</v>
      </c>
      <c r="BL299" s="16" t="s">
        <v>838</v>
      </c>
      <c r="BM299" s="16" t="s">
        <v>2200</v>
      </c>
    </row>
    <row r="300" s="1" customFormat="1">
      <c r="B300" s="37"/>
      <c r="C300" s="38"/>
      <c r="D300" s="227" t="s">
        <v>165</v>
      </c>
      <c r="E300" s="38"/>
      <c r="F300" s="228" t="s">
        <v>863</v>
      </c>
      <c r="G300" s="38"/>
      <c r="H300" s="38"/>
      <c r="I300" s="142"/>
      <c r="J300" s="38"/>
      <c r="K300" s="38"/>
      <c r="L300" s="42"/>
      <c r="M300" s="229"/>
      <c r="N300" s="78"/>
      <c r="O300" s="78"/>
      <c r="P300" s="78"/>
      <c r="Q300" s="78"/>
      <c r="R300" s="78"/>
      <c r="S300" s="78"/>
      <c r="T300" s="79"/>
      <c r="AT300" s="16" t="s">
        <v>165</v>
      </c>
      <c r="AU300" s="16" t="s">
        <v>21</v>
      </c>
    </row>
    <row r="301" s="1" customFormat="1">
      <c r="B301" s="37"/>
      <c r="C301" s="38"/>
      <c r="D301" s="227" t="s">
        <v>167</v>
      </c>
      <c r="E301" s="38"/>
      <c r="F301" s="230" t="s">
        <v>859</v>
      </c>
      <c r="G301" s="38"/>
      <c r="H301" s="38"/>
      <c r="I301" s="142"/>
      <c r="J301" s="38"/>
      <c r="K301" s="38"/>
      <c r="L301" s="42"/>
      <c r="M301" s="229"/>
      <c r="N301" s="78"/>
      <c r="O301" s="78"/>
      <c r="P301" s="78"/>
      <c r="Q301" s="78"/>
      <c r="R301" s="78"/>
      <c r="S301" s="78"/>
      <c r="T301" s="79"/>
      <c r="AT301" s="16" t="s">
        <v>167</v>
      </c>
      <c r="AU301" s="16" t="s">
        <v>21</v>
      </c>
    </row>
    <row r="302" s="12" customFormat="1">
      <c r="B302" s="231"/>
      <c r="C302" s="232"/>
      <c r="D302" s="227" t="s">
        <v>169</v>
      </c>
      <c r="E302" s="233" t="s">
        <v>1</v>
      </c>
      <c r="F302" s="234" t="s">
        <v>864</v>
      </c>
      <c r="G302" s="232"/>
      <c r="H302" s="233" t="s">
        <v>1</v>
      </c>
      <c r="I302" s="235"/>
      <c r="J302" s="232"/>
      <c r="K302" s="232"/>
      <c r="L302" s="236"/>
      <c r="M302" s="237"/>
      <c r="N302" s="238"/>
      <c r="O302" s="238"/>
      <c r="P302" s="238"/>
      <c r="Q302" s="238"/>
      <c r="R302" s="238"/>
      <c r="S302" s="238"/>
      <c r="T302" s="239"/>
      <c r="AT302" s="240" t="s">
        <v>169</v>
      </c>
      <c r="AU302" s="240" t="s">
        <v>21</v>
      </c>
      <c r="AV302" s="12" t="s">
        <v>21</v>
      </c>
      <c r="AW302" s="12" t="s">
        <v>34</v>
      </c>
      <c r="AX302" s="12" t="s">
        <v>71</v>
      </c>
      <c r="AY302" s="240" t="s">
        <v>156</v>
      </c>
    </row>
    <row r="303" s="13" customFormat="1">
      <c r="B303" s="241"/>
      <c r="C303" s="242"/>
      <c r="D303" s="227" t="s">
        <v>169</v>
      </c>
      <c r="E303" s="243" t="s">
        <v>1</v>
      </c>
      <c r="F303" s="244" t="s">
        <v>2178</v>
      </c>
      <c r="G303" s="242"/>
      <c r="H303" s="245">
        <v>18</v>
      </c>
      <c r="I303" s="246"/>
      <c r="J303" s="242"/>
      <c r="K303" s="242"/>
      <c r="L303" s="247"/>
      <c r="M303" s="248"/>
      <c r="N303" s="249"/>
      <c r="O303" s="249"/>
      <c r="P303" s="249"/>
      <c r="Q303" s="249"/>
      <c r="R303" s="249"/>
      <c r="S303" s="249"/>
      <c r="T303" s="250"/>
      <c r="AT303" s="251" t="s">
        <v>169</v>
      </c>
      <c r="AU303" s="251" t="s">
        <v>21</v>
      </c>
      <c r="AV303" s="13" t="s">
        <v>79</v>
      </c>
      <c r="AW303" s="13" t="s">
        <v>34</v>
      </c>
      <c r="AX303" s="13" t="s">
        <v>71</v>
      </c>
      <c r="AY303" s="251" t="s">
        <v>156</v>
      </c>
    </row>
    <row r="304" s="14" customFormat="1">
      <c r="B304" s="252"/>
      <c r="C304" s="253"/>
      <c r="D304" s="227" t="s">
        <v>169</v>
      </c>
      <c r="E304" s="254" t="s">
        <v>1</v>
      </c>
      <c r="F304" s="255" t="s">
        <v>174</v>
      </c>
      <c r="G304" s="253"/>
      <c r="H304" s="256">
        <v>18</v>
      </c>
      <c r="I304" s="257"/>
      <c r="J304" s="253"/>
      <c r="K304" s="253"/>
      <c r="L304" s="258"/>
      <c r="M304" s="277"/>
      <c r="N304" s="278"/>
      <c r="O304" s="278"/>
      <c r="P304" s="278"/>
      <c r="Q304" s="278"/>
      <c r="R304" s="278"/>
      <c r="S304" s="278"/>
      <c r="T304" s="279"/>
      <c r="AT304" s="262" t="s">
        <v>169</v>
      </c>
      <c r="AU304" s="262" t="s">
        <v>21</v>
      </c>
      <c r="AV304" s="14" t="s">
        <v>163</v>
      </c>
      <c r="AW304" s="14" t="s">
        <v>34</v>
      </c>
      <c r="AX304" s="14" t="s">
        <v>21</v>
      </c>
      <c r="AY304" s="262" t="s">
        <v>156</v>
      </c>
    </row>
    <row r="305" s="1" customFormat="1" ht="6.96" customHeight="1">
      <c r="B305" s="56"/>
      <c r="C305" s="57"/>
      <c r="D305" s="57"/>
      <c r="E305" s="57"/>
      <c r="F305" s="57"/>
      <c r="G305" s="57"/>
      <c r="H305" s="57"/>
      <c r="I305" s="166"/>
      <c r="J305" s="57"/>
      <c r="K305" s="57"/>
      <c r="L305" s="42"/>
    </row>
  </sheetData>
  <sheetProtection sheet="1" autoFilter="0" formatColumns="0" formatRows="0" objects="1" scenarios="1" spinCount="100000" saltValue="lZVwo6AbbqIenKAiPYFDZ7TcbdHKeDnV01s4NL7A3sDDnQ4rNM3SBiN0U+73J3TJDGcjz29E+N94zFvadk7lqQ==" hashValue="GXFiwId3ApbmkecTfjgcrBnDFiuGgD5kbF4jw1uaVPx9Lngc8dbdJT4ayuqvJeWRvKaa0aBTeuteBWeltV/8QA==" algorithmName="SHA-512" password="CC35"/>
  <autoFilter ref="C87:K304"/>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Zlámal Marek, Ing.</dc:creator>
  <cp:lastModifiedBy>Zlámal Marek, Ing.</cp:lastModifiedBy>
  <dcterms:created xsi:type="dcterms:W3CDTF">2019-03-16T11:58:21Z</dcterms:created>
  <dcterms:modified xsi:type="dcterms:W3CDTF">2019-03-16T11:58:34Z</dcterms:modified>
</cp:coreProperties>
</file>